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C442" lockStructure="1"/>
  <bookViews>
    <workbookView xWindow="-3660" yWindow="360" windowWidth="14955" windowHeight="8955"/>
  </bookViews>
  <sheets>
    <sheet name="CORRECCIÓN" sheetId="1" r:id="rId1"/>
    <sheet name="GRAFICAS" sheetId="2" r:id="rId2"/>
    <sheet name="Grupos Especiales" sheetId="10" r:id="rId3"/>
    <sheet name="Puntajes---" sheetId="8" state="hidden" r:id="rId4"/>
    <sheet name="SUPERDOTACIÓN" sheetId="4" state="hidden" r:id="rId5"/>
    <sheet name="INTERPRETACIÓN" sheetId="5" state="hidden" r:id="rId6"/>
    <sheet name="ADMINISTRACIÓN" sheetId="6" state="hidden" r:id="rId7"/>
    <sheet name="Hoja1" sheetId="9" state="hidden" r:id="rId8"/>
    <sheet name="Hoja2" sheetId="11" r:id="rId9"/>
  </sheets>
  <externalReferences>
    <externalReference r:id="rId10"/>
  </externalReferences>
  <calcPr calcId="144525"/>
</workbook>
</file>

<file path=xl/calcChain.xml><?xml version="1.0" encoding="utf-8"?>
<calcChain xmlns="http://schemas.openxmlformats.org/spreadsheetml/2006/main">
  <c r="B43" i="1" l="1"/>
  <c r="C43" i="1" s="1"/>
  <c r="B42" i="1"/>
  <c r="C42" i="1" s="1"/>
  <c r="B41" i="1"/>
  <c r="C41" i="1" s="1"/>
  <c r="B40" i="1"/>
  <c r="C40" i="1" s="1"/>
  <c r="B39" i="1"/>
  <c r="C39" i="1" s="1"/>
  <c r="B38" i="1"/>
  <c r="C38" i="1" s="1"/>
  <c r="B37" i="1"/>
  <c r="C37" i="1" s="1"/>
  <c r="B36" i="1"/>
  <c r="C36" i="1" s="1"/>
  <c r="J27" i="10" l="1"/>
  <c r="F27" i="10"/>
  <c r="H27" i="10"/>
  <c r="D14" i="10"/>
  <c r="H11" i="10"/>
  <c r="D15" i="10"/>
  <c r="J20" i="1" l="1"/>
  <c r="H14" i="1"/>
  <c r="H13" i="1"/>
  <c r="H12" i="1"/>
  <c r="H11" i="1"/>
  <c r="H10" i="1"/>
  <c r="H9" i="1"/>
  <c r="H8" i="1"/>
  <c r="H7" i="1"/>
  <c r="H6" i="1"/>
  <c r="H5" i="1"/>
  <c r="I12" i="1"/>
  <c r="J11" i="1"/>
  <c r="I11" i="1"/>
  <c r="J10" i="1"/>
  <c r="I10" i="1"/>
  <c r="J9" i="1"/>
  <c r="I9" i="1"/>
  <c r="J8" i="1" l="1"/>
  <c r="I8" i="1"/>
  <c r="J7" i="1"/>
  <c r="I7" i="1"/>
  <c r="J6" i="1"/>
  <c r="I6" i="1"/>
  <c r="I5" i="1"/>
  <c r="J5" i="1"/>
  <c r="J12" i="1"/>
  <c r="I14" i="1"/>
  <c r="J14" i="1"/>
  <c r="I13" i="1"/>
  <c r="J13" i="1"/>
  <c r="D6" i="1" l="1"/>
  <c r="F7" i="1"/>
  <c r="F26" i="10" l="1"/>
  <c r="J26" i="10"/>
  <c r="H26" i="10"/>
  <c r="J22" i="10"/>
  <c r="J21" i="10"/>
  <c r="J9" i="10"/>
  <c r="H14" i="10"/>
  <c r="H15" i="10"/>
  <c r="H16" i="10"/>
  <c r="H9" i="10"/>
  <c r="J25" i="10"/>
  <c r="H25" i="10"/>
  <c r="F25" i="10"/>
  <c r="J20" i="10"/>
  <c r="F20" i="10"/>
  <c r="D11" i="10"/>
  <c r="F22" i="10"/>
  <c r="H10" i="10"/>
  <c r="F21" i="10"/>
  <c r="H21" i="10"/>
  <c r="H20" i="10"/>
  <c r="J12" i="10"/>
  <c r="F14" i="10"/>
  <c r="F11" i="10"/>
  <c r="F10" i="10"/>
  <c r="F9" i="10"/>
  <c r="J10" i="10"/>
  <c r="D10" i="10"/>
  <c r="J11" i="10"/>
  <c r="D9" i="10"/>
  <c r="E5" i="1" l="1"/>
  <c r="F31" i="6" l="1"/>
  <c r="J19" i="1" l="1"/>
  <c r="J18" i="1"/>
  <c r="J17" i="1"/>
  <c r="J16" i="1"/>
  <c r="I19" i="1"/>
  <c r="I18" i="1"/>
  <c r="I17" i="1"/>
  <c r="I16" i="1"/>
  <c r="I15" i="1"/>
  <c r="J15" i="1"/>
  <c r="D19" i="1"/>
  <c r="D17" i="1"/>
  <c r="D13" i="1"/>
  <c r="D10" i="1"/>
  <c r="D20" i="1" l="1"/>
  <c r="E15" i="1"/>
  <c r="C14" i="6" l="1"/>
  <c r="C8" i="6"/>
  <c r="E10" i="6" l="1"/>
  <c r="E9" i="6"/>
  <c r="E15" i="6"/>
  <c r="E8" i="6"/>
  <c r="E14" i="6" l="1"/>
  <c r="E31" i="6"/>
  <c r="F10" i="4"/>
  <c r="F14" i="4"/>
  <c r="N14" i="4" s="1"/>
  <c r="F8" i="4"/>
  <c r="D14" i="4"/>
  <c r="L7" i="4" s="1"/>
  <c r="D12" i="4"/>
  <c r="K9" i="4" s="1"/>
  <c r="D11" i="4"/>
  <c r="J10" i="4" s="1"/>
  <c r="N10" i="4" s="1"/>
  <c r="D9" i="4"/>
  <c r="I8" i="4" s="1"/>
  <c r="D4" i="4"/>
  <c r="G9" i="4" s="1"/>
  <c r="N9" i="4" s="1"/>
  <c r="F18" i="1"/>
  <c r="C11" i="6"/>
  <c r="G16" i="1"/>
  <c r="G14" i="1"/>
  <c r="E12" i="1"/>
  <c r="F11" i="1"/>
  <c r="F20" i="1" s="1"/>
  <c r="G9" i="1"/>
  <c r="E8" i="1"/>
  <c r="D7" i="4"/>
  <c r="H12" i="4" s="1"/>
  <c r="N12" i="4" s="1"/>
  <c r="L10" i="4"/>
  <c r="K7" i="4"/>
  <c r="G13" i="4"/>
  <c r="N13" i="4" s="1"/>
  <c r="H8" i="4"/>
  <c r="G20" i="1" l="1"/>
  <c r="E20" i="1"/>
  <c r="H18" i="1"/>
  <c r="C25" i="6"/>
  <c r="E24" i="6"/>
  <c r="E16" i="6"/>
  <c r="E20" i="6"/>
  <c r="E46" i="6"/>
  <c r="H9" i="4"/>
  <c r="H7" i="4"/>
  <c r="J7" i="4"/>
  <c r="J8" i="4"/>
  <c r="E23" i="6"/>
  <c r="E19" i="6"/>
  <c r="C19" i="2"/>
  <c r="C12" i="6"/>
  <c r="C18" i="2"/>
  <c r="C21" i="6"/>
  <c r="H17" i="1"/>
  <c r="C17" i="2"/>
  <c r="H16" i="1"/>
  <c r="C16" i="2"/>
  <c r="C15" i="2"/>
  <c r="C17" i="6"/>
  <c r="C13" i="2"/>
  <c r="C10" i="6"/>
  <c r="D46" i="6"/>
  <c r="C14" i="2"/>
  <c r="C24" i="6"/>
  <c r="C12" i="2"/>
  <c r="C16" i="6"/>
  <c r="G46" i="6"/>
  <c r="C11" i="2"/>
  <c r="C20" i="6"/>
  <c r="C10" i="2"/>
  <c r="C9" i="6"/>
  <c r="C46" i="6"/>
  <c r="C9" i="2"/>
  <c r="C23" i="6"/>
  <c r="C8" i="2"/>
  <c r="C15" i="6"/>
  <c r="F46" i="6"/>
  <c r="C7" i="2"/>
  <c r="C19" i="6"/>
  <c r="C6" i="2"/>
  <c r="B46" i="6"/>
  <c r="K8" i="4"/>
  <c r="G8" i="4"/>
  <c r="N8" i="4" s="1"/>
  <c r="G7" i="4"/>
  <c r="N7" i="4" s="1"/>
  <c r="I11" i="4"/>
  <c r="N11" i="4" s="1"/>
  <c r="L8" i="4"/>
  <c r="I7" i="4"/>
  <c r="H19" i="1"/>
  <c r="H15" i="1"/>
  <c r="C5" i="2"/>
  <c r="B28" i="1" l="1"/>
  <c r="B27" i="1"/>
  <c r="H20" i="1"/>
  <c r="B29" i="1" s="1"/>
  <c r="J3" i="1" s="1"/>
  <c r="B26" i="1"/>
  <c r="D37" i="6"/>
  <c r="B25" i="1"/>
  <c r="C37" i="6"/>
  <c r="H46" i="6"/>
  <c r="D25" i="1" l="1"/>
  <c r="E25" i="1"/>
  <c r="E28" i="1"/>
  <c r="C28" i="1"/>
  <c r="C29" i="2" s="1"/>
  <c r="D28" i="1"/>
  <c r="C27" i="1"/>
  <c r="D27" i="1"/>
  <c r="E27" i="1"/>
  <c r="E26" i="1"/>
  <c r="C26" i="1"/>
  <c r="D26" i="1"/>
  <c r="C25" i="1"/>
  <c r="C29" i="1"/>
  <c r="C30" i="2" s="1"/>
  <c r="D29" i="1"/>
  <c r="E29" i="1"/>
  <c r="C28" i="2"/>
  <c r="E37" i="6"/>
  <c r="C26" i="6"/>
  <c r="C26" i="2" l="1"/>
  <c r="C27" i="2"/>
</calcChain>
</file>

<file path=xl/comments1.xml><?xml version="1.0" encoding="utf-8"?>
<comments xmlns="http://schemas.openxmlformats.org/spreadsheetml/2006/main">
  <authors>
    <author>Manuel Garcia</author>
    <author>Propietario</author>
  </authors>
  <commentList>
    <comment ref="A1" authorId="0">
      <text>
        <r>
          <rPr>
            <sz val="9"/>
            <color indexed="81"/>
            <rFont val="Tahoma"/>
            <family val="2"/>
          </rPr>
          <t>Bibliografía:
Wechsler, 2005. WISC-IV. Manual de aplicación y corrección. Madrid: TEA Ediciones.
Flanagan y Kaufman, 2008. Claves para la Evaluación con el WISC-IV. Madrid: TEA Edicciones.</t>
        </r>
      </text>
    </comment>
    <comment ref="A5" authorId="1">
      <text>
        <r>
          <rPr>
            <sz val="8"/>
            <color indexed="81"/>
            <rFont val="Tahoma"/>
            <family val="2"/>
          </rPr>
          <t xml:space="preserve"> </t>
        </r>
        <r>
          <rPr>
            <sz val="10"/>
            <color indexed="81"/>
            <rFont val="Tahoma"/>
            <family val="2"/>
          </rPr>
          <t xml:space="preserve">  </t>
        </r>
        <r>
          <rPr>
            <sz val="9"/>
            <color indexed="81"/>
            <rFont val="Tahoma"/>
            <family val="2"/>
          </rPr>
          <t>Aptitudes implicadas: CIT; RP; GV
   Supone capacidad para percibir y analizar formas tras  descomponer un todo en componentes y armarlos en un diseño idéntico (análisis y síntesis).
   La prueba combina organización visual y ejecución visomotora. Compromete la lógica y el razonamiento en las relaciones espaciales.
   Se considera una tarea no verbal de formación de conceptos, que requiere organización perceptual, visualización espacial y conceptuación abstracta. También, relaciones espaciales y discriminación figura-fondo.
   Alumnos con alteraciones visuales: estrabismo, astigmatismo, etc., o bien, con lateralidad cruzada, pueden alcanzar puntuaciones bajas.</t>
        </r>
      </text>
    </comment>
    <comment ref="A6" authorId="1">
      <text>
        <r>
          <rPr>
            <sz val="9"/>
            <color indexed="81"/>
            <rFont val="Tahoma"/>
            <family val="2"/>
          </rPr>
          <t xml:space="preserve">   Aptitudes implicadas: CIT; CV; Cf-v.
   Mide la formación de conceptos verbales: la capacidad para colocar objetos y eventos juntos en un grupo o más con significado. La capacidad de poder agrupar la información constituye una medida de la competencia cognitiva que puede alcanzar el alumno. A pesar de que la formación de conceptos puede ser un proceso voluntario, propositivo, también refleja palabras de sentido común en el sujeto y que surgen automáticamente.
   La ejecución en esta subprueba se relaciona con oportunidades culturales y patrones de interés. Puede estar implicada la Memoria. En la base de esta tarea está la capacidad sistemática y racional para agrupar ítems de información según un orden. Se trata de procesos que son básicos para progresar adecuadamente en cualquier tipo de aprendizaje: comprensión y uso de la lengua, matemáticas, etc..
Es una buena fuente de información del rendimiento académico.</t>
        </r>
      </text>
    </comment>
    <comment ref="A7" authorId="1">
      <text>
        <r>
          <rPr>
            <sz val="9"/>
            <color indexed="81"/>
            <rFont val="Tahoma"/>
            <family val="2"/>
          </rPr>
          <t xml:space="preserve">   Aptitudes implicadas: CIT; MT; Gc-Mcp. 
   Es una medida de la memoria auditiva a corto plazo y de la atención.
La propia capacidad para relajarse afecta a la ejecución. La ansiedad puede afectar los resultados. Así mismo, suelen puntuar bajo los disléxicos o quienes presentan discalculia.
   Evalúa la capacidad de retener diversos elementos que no tienen relación lógica entre sí. 
   Debido a que la información auditiva debe recordarse y repetirse de manera oral en una secuencia adecuada, la tarea puede proporcionar una idea de la capacidad del alumno en los procesos que requieren secuenciación, por ejemplo: problemas matemáticos.
   Las habilidades necesarias para una buena ejecución, son: atención, memoria auditiva inmediata y capacidad de secuenciación -retener ítems, manejarlos según las instrucciones y repetirlos en voz alta-.</t>
        </r>
      </text>
    </comment>
    <comment ref="A8" authorId="1">
      <text>
        <r>
          <rPr>
            <sz val="9"/>
            <color indexed="81"/>
            <rFont val="Tahoma"/>
            <family val="2"/>
          </rPr>
          <t xml:space="preserve">   Aptitudes implicadas: CIT; RP; Gf; Gf-nv 
   Se trata de una prueba visual, y por tanto, libre de  influencia lingüítica. Parecida a Semejanzas a excepción de que la presentación es visual y sin lenguaje.
   Puede aplicarse a alumnos con dificultades en la expresión oral. 
  Supone una medida de la capacidad de agrupar los ítems visuales de información en categorías según compartan características comunes.
   Puede ser útil para predecir la capacidad de aprendizaje.</t>
        </r>
      </text>
    </comment>
    <comment ref="A9" authorId="0">
      <text>
        <r>
          <rPr>
            <sz val="9"/>
            <color indexed="81"/>
            <rFont val="Tahoma"/>
            <family val="2"/>
          </rPr>
          <t xml:space="preserve">   Aptitudes implicadas: CIT; VP; 
   Evalúa la capacidad para aprender una tarea no familiar e implica velocidad y precisión de la coordinación visomotora, habilidades de atención, MCP, flexibilidad cognoscitiva y, tal vez, motivación.
   Requiere velocidad de operación mental (velocidad psicomotora) y, en cierto grado, agudeza visual.
   El éxito depende de comprender la tarea y de utilizar lápiz y papel con habilidad.
   Están involucradas la atención visual, la capacidad de atención sostenida o de perseverar en la tarea.
   Los errores pueden ofrecer pistas sobre diferentes grados de impulsividad o déficit atencional.</t>
        </r>
      </text>
    </comment>
    <comment ref="A10" authorId="1">
      <text>
        <r>
          <rPr>
            <sz val="9"/>
            <color indexed="81"/>
            <rFont val="Tahoma"/>
            <family val="2"/>
          </rPr>
          <t xml:space="preserve">   Evalúa el conocimiento de palabras. Se relaciona con: capacidad de aprendizaje, riqueza de ideas, memoria, formación de conceptos y su desarrollo del lenguaje.
Todo esto está en función del ambiente educativo del niño y sus experiencias.
   Debido a que el número de palabras que el sujeto conoce correlaciona con su capacidad para aprender y acumular información, la subprueba es una medida relativamente fiable de la capacidad intelectual del alumno.
   Se trata, pues, de un índice útil de la capacidad mental general.</t>
        </r>
      </text>
    </comment>
    <comment ref="A11" authorId="0">
      <text>
        <r>
          <rPr>
            <sz val="9"/>
            <color indexed="81"/>
            <rFont val="Tahoma"/>
            <family val="2"/>
          </rPr>
          <t xml:space="preserve">   Aptitudes implicadas: CIT; MT; Gc-Mcp. 
   Subprueba que requiere memoria auditiva inmediata y atención, también que el alumno sea capaz de manipular números y letras según un criterio de ordenación.
   Posiblemente también se comprometa la capacidad de procesamiento y de operar ante determinados estímulos sensoriales.
   Es un buen indicador de las capacidades del alumno en tareas como la lectura y el cálculo.</t>
        </r>
      </text>
    </comment>
    <comment ref="A12" authorId="1">
      <text>
        <r>
          <rPr>
            <sz val="9"/>
            <color indexed="81"/>
            <rFont val="Tahoma"/>
            <family val="2"/>
          </rPr>
          <t xml:space="preserve">   Aptitudes implicadas: CIT; RP; Gf; Gf-nv 
   Es una prueba visual, libre de influencia lingüística y aplicable, por tanto, a alumnos que no hablan nuestra lengua o presentan trastornos de la expresión oral. Representa un buen indicador del factor g.
   El alumno debe establecer relaciones lógicas entre los elementos para responder correctamente. Estos procesos son esenciales para el aprendizaje.</t>
        </r>
      </text>
    </comment>
    <comment ref="A13" authorId="1">
      <text>
        <r>
          <rPr>
            <sz val="9"/>
            <color indexed="81"/>
            <rFont val="Tahoma"/>
            <family val="2"/>
          </rPr>
          <t xml:space="preserve">   Aptitudes implicadas: CIT; CV; Gc-Ig. 
   Requiere la comprensión de situaciones dadas y la presentación de respuestas a problemas específicos. El éxito depende, en parte, de la posesión de información práctica, además de una capacidad para recurrir a experiencias pasadas a fin de llegar a soluciones. 
   Las respuestas pueden reflejar el conocimiento de las normas convencionales de conducta, oportunidades culturales y nivel de desarrollo de la conciencia o sentido moral.
   El éxito sugiere que la persona posee juicio social, o sentido común, y un conocimiento de los convencionalismos sociales. 
   Estas características implican la capacidad de utilizar los hechos de modo pertinente, significativo y apropiado en términos emocionales.</t>
        </r>
      </text>
    </comment>
    <comment ref="A14" authorId="0">
      <text>
        <r>
          <rPr>
            <sz val="9"/>
            <color indexed="81"/>
            <rFont val="Tahoma"/>
            <family val="2"/>
          </rPr>
          <t xml:space="preserve">   Aptitudes implicadas: CIT; VP; 
   Factores importantes involucrados en esta prueba son la atención sostenida y la capacidad de discriminación visual.</t>
        </r>
      </text>
    </comment>
    <comment ref="A15" authorId="1">
      <text>
        <r>
          <rPr>
            <sz val="9"/>
            <color indexed="81"/>
            <rFont val="Tahoma"/>
            <family val="2"/>
          </rPr>
          <t xml:space="preserve">   Aptitudes implicadas: Gv. 
   Es una prueba de discriminación visual.
   Es esencial en la buena ejecución,  diferenciar los detalles esenciales de los que no lo son.
   Requiere concentración, razonamiento, organización y memoria visual. Además, implica la MLP, dado que el alumno debe recuperar la información de la figura completa almacenada en su memoria.
   Puede medir las capacidades perceptual y conceptual que participan en el reconocimiento e identificación visual de objetos familiares. </t>
        </r>
      </text>
    </comment>
    <comment ref="A16" authorId="0">
      <text>
        <r>
          <rPr>
            <sz val="9"/>
            <color indexed="81"/>
            <rFont val="Tahoma"/>
            <family val="2"/>
          </rPr>
          <t xml:space="preserve">   Los factores implicados son atención sostenida, discriminación visual y estrategias para resolver.</t>
        </r>
      </text>
    </comment>
    <comment ref="A17" authorId="1">
      <text>
        <r>
          <rPr>
            <sz val="9"/>
            <color indexed="81"/>
            <rFont val="Tahoma"/>
            <family val="2"/>
          </rPr>
          <t xml:space="preserve">   Aptitudes implicadas: Gc-Ic; Gc-M-lp. 
   Supone una muestra del conocimiento del alumno de hechos o datos aislados y, así mismo, una medida de la información general adquirida en la educación familiar, escolar o social.
   Además, facilita claves en cuanto a la capacidad del alumno para almacenar y recuperar viejos datos.
   Puntuaciones altas no debieran interpretarse como indicadores de aptitud mental, ya que la adquisición de datos aislados no implica, per se, que sepan cómo aplicarlos o utilizarlos de forma efectiva. </t>
        </r>
      </text>
    </comment>
    <comment ref="A18" authorId="0">
      <text>
        <r>
          <rPr>
            <sz val="9"/>
            <color indexed="81"/>
            <rFont val="Tahoma"/>
            <family val="2"/>
          </rPr>
          <t xml:space="preserve">   Aptitudes implicadas: Gf. 
   Esta subprueba requiere que el alumno siga instrucciones verbales, que se concentre en partes específicas de las preguntas y que utilice operaciones numéricas.
   Se mide, por tanto, razonamiento numérico y concentración mental.
   Requiere el uso de funciones no cognoscitivas (concentración y atención) en conjunto con funciones cognoscitivas (conocimiento de operaciones numéricas).
   El éxito puede estar determinado por el nivel de educación, la capacidad de atención sostenida e incluso por reacciones emocionales transitorias.</t>
        </r>
      </text>
    </comment>
    <comment ref="A19" authorId="1">
      <text>
        <r>
          <rPr>
            <sz val="9"/>
            <color indexed="81"/>
            <rFont val="Tahoma"/>
            <family val="2"/>
          </rPr>
          <t xml:space="preserve">   Aptitudes implicadas: Gf-v; Gc-Cp.
   En la tarea de identificar un objeto o concepto camuflado, tras las pistas aportadas verbalmente. Varios son los factores involucrados: Conocimiento del entorno, comprensión del lenguaje, capacidad de razonamiento, etc.</t>
        </r>
      </text>
    </comment>
    <comment ref="D21" authorId="0">
      <text>
        <r>
          <rPr>
            <sz val="9"/>
            <color indexed="81"/>
            <rFont val="Tahoma"/>
            <family val="2"/>
          </rPr>
          <t>CV. Comprensión Verbal</t>
        </r>
      </text>
    </comment>
    <comment ref="E21" authorId="0">
      <text>
        <r>
          <rPr>
            <sz val="9"/>
            <color indexed="81"/>
            <rFont val="Tahoma"/>
            <family val="2"/>
          </rPr>
          <t>RP. Razonamiento Perceptivo</t>
        </r>
      </text>
    </comment>
    <comment ref="F21" authorId="0">
      <text>
        <r>
          <rPr>
            <sz val="9"/>
            <color indexed="81"/>
            <rFont val="Tahoma"/>
            <family val="2"/>
          </rPr>
          <t>MT. Memoria de Trabajo</t>
        </r>
      </text>
    </comment>
    <comment ref="G21" authorId="0">
      <text>
        <r>
          <rPr>
            <sz val="9"/>
            <color indexed="81"/>
            <rFont val="Tahoma"/>
            <family val="2"/>
          </rPr>
          <t>VP. Velocidad de Procesamiento</t>
        </r>
      </text>
    </comment>
    <comment ref="H21" authorId="0">
      <text>
        <r>
          <rPr>
            <sz val="9"/>
            <color indexed="81"/>
            <rFont val="Tahoma"/>
            <family val="2"/>
          </rPr>
          <t>CIT. Cociente Intelectual Total</t>
        </r>
      </text>
    </comment>
    <comment ref="A25" authorId="1">
      <text>
        <r>
          <rPr>
            <sz val="9"/>
            <color indexed="81"/>
            <rFont val="Tahoma"/>
            <family val="2"/>
          </rPr>
          <t xml:space="preserve">  Es una medida de la formación de conceptos, capacidad de razonamiento verbal y el conocimiento adquirido
del entorno individual del alumno.
   Al incluirse Información como test optativo, queda menos afectado por la influencia de los conocimientos adquiridos. </t>
        </r>
      </text>
    </comment>
    <comment ref="A26" authorId="1">
      <text>
        <r>
          <rPr>
            <sz val="9"/>
            <color indexed="81"/>
            <rFont val="Tahoma"/>
            <family val="2"/>
          </rPr>
          <t xml:space="preserve">   Es una medida del razonamiento perceptivo, el procesamiento espacial e integración visomotora.
   El razonamiento fluido se manifiesta en el manejo de conceptos abstractos, reglas, generalizaciones, relaciones lógicas y en especial sobre material nuevo, tiene un importante peso en el índice RP.</t>
        </r>
      </text>
    </comment>
    <comment ref="A27" authorId="1">
      <text>
        <r>
          <rPr>
            <sz val="9"/>
            <color indexed="81"/>
            <rFont val="Tahoma"/>
            <family val="2"/>
          </rPr>
          <t xml:space="preserve">   Es la capacidad para retener información, trabajar u operar con ella y generar un resultado. Implica atención sostenida, concentración, control mental y razonamiento.
   Es un componente esencial de otros procesos cognitivos superiores y está muy relacionada con el rendimiento académico y el aprendizaje.</t>
        </r>
      </text>
    </comment>
    <comment ref="A28" authorId="1">
      <text>
        <r>
          <rPr>
            <sz val="9"/>
            <color indexed="81"/>
            <rFont val="Tahoma"/>
            <family val="2"/>
          </rPr>
          <t xml:space="preserve">   Medida de la capacidad para explorar, ordenar o discriminar información visual simple de forma rápida y eficaz. 
   Se da correlación significativa entre VP y la capacidad cognitiva general.
   También mide memoria visual a corto plazo, atención y coordinación visomotora.</t>
        </r>
      </text>
    </comment>
    <comment ref="A29" authorId="1">
      <text>
        <r>
          <rPr>
            <sz val="9"/>
            <color indexed="81"/>
            <rFont val="Tahoma"/>
            <family val="2"/>
          </rPr>
          <t xml:space="preserve">   Resultado final de todas las pruebas, es una medida global del Cociente intelectual. </t>
        </r>
      </text>
    </comment>
    <comment ref="A36" authorId="0">
      <text>
        <r>
          <rPr>
            <sz val="9"/>
            <color indexed="81"/>
            <rFont val="Tahoma"/>
            <family val="2"/>
          </rPr>
          <t xml:space="preserve">   Formado por: Conceptos, Matrices y Aritmética.
   Este constructo alude a las operaciones mentales que se utiliza al afrontar tareas nuevas que pueden realizarse de forma automática. Sus operaciones pueden incluir la formación y reconocimiento de conceptos, la percepción de relaciones en patrones estimulares, la extrapolación, así como también la reorganización y transformación de la información.</t>
        </r>
      </text>
    </comment>
    <comment ref="A37" authorId="0">
      <text>
        <r>
          <rPr>
            <sz val="9"/>
            <color indexed="81"/>
            <rFont val="Tahoma"/>
            <family val="2"/>
          </rPr>
          <t xml:space="preserve">   Formado por:Cubos y Figuras Incompletas.
   Se trata de la capacidad de generar, percibir, analizar, sintetizar, almacenar, recuperar, manipular y transformar patrones y estímulos visuales.</t>
        </r>
      </text>
    </comment>
    <comment ref="A38" authorId="0">
      <text>
        <r>
          <rPr>
            <sz val="9"/>
            <color indexed="81"/>
            <rFont val="Tahoma"/>
            <family val="2"/>
          </rPr>
          <t xml:space="preserve">   Formado por: Matrices y Conceptos.
   Se trata de la capacidad de razonamiento fluido en pruebas visuales y que no requieren del uso del lenguaje expresivo.
   Supone una medida de Gf sin influencia del lenguaje.</t>
        </r>
      </text>
    </comment>
    <comment ref="A39" authorId="0">
      <text>
        <r>
          <rPr>
            <sz val="9"/>
            <color indexed="81"/>
            <rFont val="Tahoma"/>
            <family val="2"/>
          </rPr>
          <t xml:space="preserve">   Formado por: Semejanzas y Adivinanzas.
   Este tipo de razonamiento implica Gf y Gc, entendida como la amplitud y profundidad que tiene una persona sobre el conocimiento acumulado de una cultura y el efectivo uso de ese conocimiento.</t>
        </r>
      </text>
    </comment>
    <comment ref="A40" authorId="0">
      <text>
        <r>
          <rPr>
            <sz val="9"/>
            <color indexed="81"/>
            <rFont val="Tahoma"/>
            <family val="2"/>
          </rPr>
          <t xml:space="preserve">   Formado por: Vocabulario y Adivinanzas.
   El conocimiento de palabras implica la capacidad de razonamiento cristalizado (Gc), es decir, la amplitud y profundidad que tiene una persona del conocimiento acumulado de una cultura y del mismo.</t>
        </r>
      </text>
    </comment>
    <comment ref="A41" authorId="0">
      <text>
        <r>
          <rPr>
            <sz val="9"/>
            <color indexed="81"/>
            <rFont val="Tahoma"/>
            <family val="2"/>
          </rPr>
          <t xml:space="preserve">   Formado por: Comprensión e Información.
   Implica básicamente los procesos apuntados en Gc., se refiere a la amplitud y profundidad que tiene una persona del conocimiento acumulado de una cultura y del efectivo uso del mmismo.</t>
        </r>
      </text>
    </comment>
    <comment ref="A42" authorId="0">
      <text>
        <r>
          <rPr>
            <sz val="9"/>
            <color indexed="81"/>
            <rFont val="Tahoma"/>
            <family val="2"/>
          </rPr>
          <t xml:space="preserve">   Formado por: Vocabulario e Información
   Capacidad de almacenar información y recuperarla (conceptos, ideas, elementos,
nombres,...) cuando ha pasado algún tiempo de su aprendizaje.</t>
        </r>
      </text>
    </comment>
    <comment ref="A43" authorId="0">
      <text>
        <r>
          <rPr>
            <sz val="9"/>
            <color indexed="81"/>
            <rFont val="Tahoma"/>
            <family val="2"/>
          </rPr>
          <t xml:space="preserve">   Formado por: Dígitos y Letras y Números.
   Se refiere a la capacidad de aprehender y retener información de modo inmediato y utilizarla durante un tiempo corto -unos segundos-. Se trata de un almacén limitado de la información.</t>
        </r>
      </text>
    </comment>
  </commentList>
</comments>
</file>

<file path=xl/comments2.xml><?xml version="1.0" encoding="utf-8"?>
<comments xmlns="http://schemas.openxmlformats.org/spreadsheetml/2006/main">
  <authors>
    <author>Manuel Garcia</author>
  </authors>
  <commentList>
    <comment ref="A1" authorId="0">
      <text>
        <r>
          <rPr>
            <sz val="9"/>
            <color indexed="81"/>
            <rFont val="Tahoma"/>
            <family val="2"/>
          </rPr>
          <t>Bibliografía:
Wechsler, 2005. WISC-IV. Manual de aplicación y corrección. Madrid: TEA Ediciones.
Flanagan y Kaufman, 2008. Claves para la Evaluación con el WISC-IV. Madrid: TEA Edicciones.</t>
        </r>
      </text>
    </comment>
  </commentList>
</comments>
</file>

<file path=xl/comments3.xml><?xml version="1.0" encoding="utf-8"?>
<comments xmlns="http://schemas.openxmlformats.org/spreadsheetml/2006/main">
  <authors>
    <author>Propietario</author>
    <author>Manuel Garcia</author>
  </authors>
  <commentList>
    <comment ref="B6" authorId="0">
      <text>
        <r>
          <rPr>
            <sz val="8"/>
            <color indexed="81"/>
            <rFont val="Tahoma"/>
            <family val="2"/>
          </rPr>
          <t xml:space="preserve"> </t>
        </r>
        <r>
          <rPr>
            <sz val="10"/>
            <color indexed="81"/>
            <rFont val="Tahoma"/>
            <family val="2"/>
          </rPr>
          <t xml:space="preserve">  </t>
        </r>
        <r>
          <rPr>
            <sz val="9"/>
            <color indexed="81"/>
            <rFont val="Tahoma"/>
            <family val="2"/>
          </rPr>
          <t>Aptitudes implicadas: CIT; RP; GV
   Supone capacidad para percibir y analizar formas tras  descomponer un todo en componentes y armarlos en un diseño idéntico (análisis y síntesis).
   La prueba combina organización visual y ejecución visomotora. Compromete la lógica y el razonamiento en las relaciones espaciales.
   Se considera una tarea no verbal de formación de conceptos, que requiere organización perceptual, visualización espacial y conceptuación abstracta. También, relaciones espaciales y discriminación figura-fondo.
   Alumnos con alteraciones visuales: estrabismo, astigmatismo, etc., o bien, con lateralidad cruzada, pueden alcanzar puntuaciones bajas.</t>
        </r>
      </text>
    </comment>
    <comment ref="C6" authorId="0">
      <text>
        <r>
          <rPr>
            <sz val="9"/>
            <color indexed="81"/>
            <rFont val="Tahoma"/>
            <family val="2"/>
          </rPr>
          <t xml:space="preserve">   Aptitudes implicadas: CIT; CV; Cf-v.
   Mide la formación de conceptos verbales: la capacidad para colocar objetos y eventos juntos en un grupo o más con significado. La capacidad de poder agrupar la información constituye una medida de la competencia cognitiva que puede alcanzar el alumno. A pesar de que la formación de conceptos puede ser un proceso voluntario, propositivo, también refleja palabras de sentido común en el sujeto y que surgen automáticamente.
   La ejecución en esta subprueba se relaciona con oportunidades culturales y patrones de interés. Puede estar implicada la Memoria. En la base de esta tarea está la capacidad sistemática y racional para agrupar ítems de información según un orden. Se trata de procesos que son básicos para progresar adecuadamente en cualquier tipo de aprendizaje: comprensión y uso de la lengua, matemáticas, etc..
Es una buena fuente de información del rendimiento académico.</t>
        </r>
      </text>
    </comment>
    <comment ref="D6" authorId="0">
      <text>
        <r>
          <rPr>
            <sz val="9"/>
            <color indexed="81"/>
            <rFont val="Tahoma"/>
            <family val="2"/>
          </rPr>
          <t xml:space="preserve">   Aptitudes implicadas: CIT; MT; Gc-Mcp. 
   Es una medida de la memoria auditiva a corto plazo y de la atención.
La propia capacidad para relajarse afecta a la ejecución. La ansiedad puede afectar los resultados. Así mismo, suelen puntuar bajo los disléxicos o quienes presentan discalculia.
   Evalúa la capacidad de retener diversos elementos que no tienen relación lógica entre sí. 
   Debido a que la información auditiva debe recordarse y repetirse de manera oral en una secuencia adecuada, la tarea puede proporcionar una idea de la capacidad del alumno en los procesos que requieren secuenciación, por ejemplo: problemas matemáticos.
   Las habilidades necesarias para una buena ejecución, son: atención, memoria auditiva inmediata y capacidad de secuenciación -retener ítems, manejarlos según las instrucciones y repetirlos en voz alta-.</t>
        </r>
      </text>
    </comment>
    <comment ref="E6" authorId="0">
      <text>
        <r>
          <rPr>
            <sz val="9"/>
            <color indexed="81"/>
            <rFont val="Tahoma"/>
            <family val="2"/>
          </rPr>
          <t xml:space="preserve">   Aptitudes implicadas: CIT; RP; Gf; Gf-nv 
   Se trata de una prueba visual, y por tanto, libre de  influencia lingüítica. Parecida a Semejanzas a excepción de que la presentación es visual y sin lenguaje.
   Puede aplicarse a alumnos con dificultades en la expresión oral. 
  Supone una medida de la capacidad de agrupar los ítems visuales de información en categorías según compartan características comunes.
   Puede ser útil para predecir la capacidad de aprendizaje.</t>
        </r>
      </text>
    </comment>
    <comment ref="F6" authorId="1">
      <text>
        <r>
          <rPr>
            <sz val="9"/>
            <color indexed="81"/>
            <rFont val="Tahoma"/>
            <family val="2"/>
          </rPr>
          <t xml:space="preserve">   Aptitudes implicadas: CIT; VP; 
   Evalúa la capacidad para aprender una tarea no familiar e implica velocidad y precisión de la coordinación visomotora, habilidades de atención, MCP, flexibilidad cognoscitiva y, tal vez, motivación.
   Requiere velocidad de operación mental (velocidad psicomotora) y, en cierto grado, agudeza visual.
   El éxito depende de comprender la tarea y de utilizar lápiz y papel con habilidad.
   Están involucradas la atención visual, la capacidad de atención sostenida o de perseverar en la tarea.
   Los errores pueden ofrecer pistas sobre diferentes grados de impulsividad o déficit atencional.</t>
        </r>
      </text>
    </comment>
    <comment ref="G6" authorId="0">
      <text>
        <r>
          <rPr>
            <sz val="9"/>
            <color indexed="81"/>
            <rFont val="Tahoma"/>
            <family val="2"/>
          </rPr>
          <t xml:space="preserve">   Evalúa el conocimiento de palabras. Se relaciona con: capacidad de aprendizaje, riqueza de ideas, memoria, formación de conceptos y su desarrollo del lenguaje.
Todo esto está en función del ambiente educativo del niño y sus experiencias.
   Debido a que el número de palabras que el sujeto conoce correlaciona con su capacidad para aprender y acumular información, la subprueba es una medida relativamente fiable de la capacidad intelectual del alumno.
   Se trata, pues, de un índice útil de la capacidad mental general.</t>
        </r>
      </text>
    </comment>
    <comment ref="H6" authorId="1">
      <text>
        <r>
          <rPr>
            <sz val="10"/>
            <color indexed="81"/>
            <rFont val="Tahoma"/>
            <family val="2"/>
          </rPr>
          <t xml:space="preserve">   Aptitudes implicadas: CIT; MT; Gc-Mcp. 
   Subprueba que requiere memoria auditiva inmediata y atención, también que el alumno sea capaz de manipular números y letras según un criterio de ordenación.
   Posiblemente también se comprometa la capacidad de procesamiento y de operar ante determinados estímulos sensoriales.
   Es un buen indicador de las capacidades del alumno en tareas como la lectura y el cálculo.</t>
        </r>
      </text>
    </comment>
    <comment ref="I6" authorId="0">
      <text>
        <r>
          <rPr>
            <sz val="9"/>
            <color indexed="81"/>
            <rFont val="Tahoma"/>
            <family val="2"/>
          </rPr>
          <t xml:space="preserve">   Aptitudes implicadas: CIT; RP; Gf; Gf-nv 
   Es una prueba visual, libre de influencia lingüística y aplicable, por tanto, a alumnos que no hablan nuestra lengua o presentan trastornos de la expresión oral. Representa un buen indicador del factor g.
   El alumno debe establecer relaciones lógicas entre los elementos para responder correctamente. Estos procesos son esenciales para el aprendizaje.</t>
        </r>
      </text>
    </comment>
    <comment ref="J6" authorId="0">
      <text>
        <r>
          <rPr>
            <sz val="9"/>
            <color indexed="81"/>
            <rFont val="Tahoma"/>
            <family val="2"/>
          </rPr>
          <t xml:space="preserve">   Aptitudes implicadas: CIT; CV; Gc-Ig. 
   Requiere la comprensión de situaciones dadas y la presentación de respuestas a problemas específicos. El éxito depende, en parte, de la posesión de información práctica, además de una capacidad para recurrir a experiencias pasadas a fin de llegar a soluciones. 
   Las respuestas pueden reflejar el conocimiento de las normas convencionales de conducta, oportunidades culturales y nivel de desarrollo de la conciencia o sentido moral.
   El éxito sugiere que la persona posee juicio social, o sentido común, y un conocimiento de los convencionalismos sociales. 
   Estas características implican la capacidad de utilizar los hechos de modo pertinente, significativo y apropiado en términos emocionales.</t>
        </r>
      </text>
    </comment>
    <comment ref="K6" authorId="1">
      <text>
        <r>
          <rPr>
            <sz val="9"/>
            <color indexed="81"/>
            <rFont val="Tahoma"/>
            <family val="2"/>
          </rPr>
          <t xml:space="preserve">   Aptitudes implicadas: CIT; VP; 
   Factores importantes involucrados en esta prueba son la atención sostenida y la capacidad de discriminación visual.</t>
        </r>
      </text>
    </comment>
    <comment ref="L6" authorId="0">
      <text>
        <r>
          <rPr>
            <sz val="9"/>
            <color indexed="81"/>
            <rFont val="Tahoma"/>
            <family val="2"/>
          </rPr>
          <t xml:space="preserve">   Aptitudes implicadas: Gv. 
   Es una prueba de discriminación visual.
   Es esencial en la buena ejecución,  diferenciar los detalles esenciales de los que no lo son.
   Requiere concentración, razonamiento, organización y memoria visual. Además, implica la MLP, dado que el alumno debe recuperar la información de la figura completa almacenada en su memoria.
   Puede medir las capacidades perceptual y conceptual que participan en el reconocimiento e identificación visual de objetos familiares. </t>
        </r>
      </text>
    </comment>
    <comment ref="M6" authorId="1">
      <text>
        <r>
          <rPr>
            <sz val="9"/>
            <color indexed="81"/>
            <rFont val="Tahoma"/>
            <family val="2"/>
          </rPr>
          <t xml:space="preserve">   Los factores implicados son atención sostenida, discriminación visual y estrategias para resolver.</t>
        </r>
      </text>
    </comment>
    <comment ref="N6" authorId="0">
      <text>
        <r>
          <rPr>
            <sz val="9"/>
            <color indexed="81"/>
            <rFont val="Tahoma"/>
            <family val="2"/>
          </rPr>
          <t xml:space="preserve">   Aptitudes implicadas: Gc-Ic; Gc-M-lp. 
   Supone una muestra del conocimiento del alumno de hechos o datos aislados y, así mismo, una medida de la información general adquirida en la educación familiar, escolar o social.
   Además, facilita claves en cuanto a la capacidad del alumno para almacenar y recuperar viejos datos.
   Puntuaciones altas no debieran interpretarse como indicadores de aptitud mental, ya que la adquisición de datos aislados no implica, per se, que sepan cómo aplicarlos o utilizarlos de forma efectiva. </t>
        </r>
      </text>
    </comment>
    <comment ref="O6" authorId="1">
      <text>
        <r>
          <rPr>
            <sz val="9"/>
            <color indexed="81"/>
            <rFont val="Tahoma"/>
            <family val="2"/>
          </rPr>
          <t xml:space="preserve">   Aptitudes implicadas: Gf. 
   Esta subprueba requiere que el alumno siga instrucciones verbales, que se concentre en partes específicas de las preguntas y que utilice operaciones numéricas.
   Se mide, por tanto, razonamiento numérico y concentración mental.
   Requiere el uso de funciones no cognoscitivas (concentración y atención) en conjunto con funciones cognoscitivas (conocimiento de operaciones numéricas).
   El éxito puede estar determinado por el nivel de educación, la capacidad de atención sostenida e incluso por reacciones emocionales transitorias.</t>
        </r>
      </text>
    </comment>
    <comment ref="P6" authorId="0">
      <text>
        <r>
          <rPr>
            <sz val="9"/>
            <color indexed="81"/>
            <rFont val="Tahoma"/>
            <family val="2"/>
          </rPr>
          <t xml:space="preserve">   Aptitudes implicadas: Gf-v; Gc-Cp.
   En la tarea de identificar un objeto o concepto camuflado, tras las pistas aportadas verbalmente. Varios son los factores involucrados: Conocimiento del entorno, comprensión del lenguaje, capacidad de razonamiento, etc.</t>
        </r>
      </text>
    </comment>
  </commentList>
</comments>
</file>

<file path=xl/sharedStrings.xml><?xml version="1.0" encoding="utf-8"?>
<sst xmlns="http://schemas.openxmlformats.org/spreadsheetml/2006/main" count="801" uniqueCount="595">
  <si>
    <t>WISC-IV</t>
  </si>
  <si>
    <t>Puntuación</t>
  </si>
  <si>
    <t>Diferencia</t>
  </si>
  <si>
    <t>TEST</t>
  </si>
  <si>
    <t>Cubos</t>
  </si>
  <si>
    <t>Semejanzas</t>
  </si>
  <si>
    <t>Dígitos</t>
  </si>
  <si>
    <t>Conceptos</t>
  </si>
  <si>
    <t>Claves</t>
  </si>
  <si>
    <t>Vocabulario</t>
  </si>
  <si>
    <t>Letras y números</t>
  </si>
  <si>
    <t>Matrices</t>
  </si>
  <si>
    <t>Comprensión</t>
  </si>
  <si>
    <t>Búsqueda de símbolos</t>
  </si>
  <si>
    <t xml:space="preserve">(Figuras incompletas) </t>
  </si>
  <si>
    <t xml:space="preserve">(Animales) </t>
  </si>
  <si>
    <t xml:space="preserve">(Información) </t>
  </si>
  <si>
    <t xml:space="preserve">(Aritmética) </t>
  </si>
  <si>
    <t>(Adivinanzas)</t>
  </si>
  <si>
    <t>CV</t>
  </si>
  <si>
    <t>RP</t>
  </si>
  <si>
    <t>MT</t>
  </si>
  <si>
    <t>VP</t>
  </si>
  <si>
    <t>CI Total</t>
  </si>
  <si>
    <t>Comprensión Verbal</t>
  </si>
  <si>
    <t>Razonmato perceptivo</t>
  </si>
  <si>
    <t>Memoria de trabajo</t>
  </si>
  <si>
    <t>Velocidad procesamto</t>
  </si>
  <si>
    <t>CI total</t>
  </si>
  <si>
    <t>Suma P E</t>
  </si>
  <si>
    <t>Pc</t>
  </si>
  <si>
    <t>CC</t>
  </si>
  <si>
    <t>S</t>
  </si>
  <si>
    <t>C</t>
  </si>
  <si>
    <t>Co</t>
  </si>
  <si>
    <t>CI</t>
  </si>
  <si>
    <t>V</t>
  </si>
  <si>
    <t>M</t>
  </si>
  <si>
    <t>NOMBRE</t>
  </si>
  <si>
    <t>PC</t>
  </si>
  <si>
    <t>MACROPROCESOS</t>
  </si>
  <si>
    <t>Razonamiento Verbal</t>
  </si>
  <si>
    <t>Aptitud Espacial</t>
  </si>
  <si>
    <t>Creatividad</t>
  </si>
  <si>
    <t>Razonamiento</t>
  </si>
  <si>
    <t>Lógico</t>
  </si>
  <si>
    <t>Aptitud numérica (badyg)</t>
  </si>
  <si>
    <t>Aritmética (opcional del WISC-IV)</t>
  </si>
  <si>
    <t>Matemático</t>
  </si>
  <si>
    <t>Velocidad de procesamiento</t>
  </si>
  <si>
    <t>Razonamiento perceptivo</t>
  </si>
  <si>
    <t>Gestión perceptual</t>
  </si>
  <si>
    <t>Gestión de memoria</t>
  </si>
  <si>
    <t>RESULTADOS</t>
  </si>
  <si>
    <t>CREATIVIDAD</t>
  </si>
  <si>
    <t>RL</t>
  </si>
  <si>
    <t>RV</t>
  </si>
  <si>
    <t>RM</t>
  </si>
  <si>
    <t>GP</t>
  </si>
  <si>
    <t>GM</t>
  </si>
  <si>
    <t>AE</t>
  </si>
  <si>
    <t xml:space="preserve"> TALENTOS</t>
  </si>
  <si>
    <t>SOBREDOTADO</t>
  </si>
  <si>
    <t>SUPERDOTADO</t>
  </si>
  <si>
    <t>TALENTO ACADÉMICO</t>
  </si>
  <si>
    <t>TALENTO ARTÍSTICO</t>
  </si>
  <si>
    <t>TALENTO MATEMÁTICO</t>
  </si>
  <si>
    <t>TALENTO VERBAL</t>
  </si>
  <si>
    <t>TALENTO LÓGICO</t>
  </si>
  <si>
    <t>TALENTO CREATIVO</t>
  </si>
  <si>
    <t>PT</t>
  </si>
  <si>
    <t>DT</t>
  </si>
  <si>
    <t xml:space="preserve"> +2/3</t>
  </si>
  <si>
    <t>0 (media)</t>
  </si>
  <si>
    <t>Relación entre CI y Puntuaciones Típicas con la desviación respecto a la media y centiles</t>
  </si>
  <si>
    <t>+1/3</t>
  </si>
  <si>
    <t>10</t>
  </si>
  <si>
    <t>2 2/3</t>
  </si>
  <si>
    <t>2 1/3</t>
  </si>
  <si>
    <t>-1 1/3</t>
  </si>
  <si>
    <t>-2 2/3</t>
  </si>
  <si>
    <t>-2 1/3</t>
  </si>
  <si>
    <t>1 1/3</t>
  </si>
  <si>
    <t>INTRODUCIR LOS PERCENTILES DEL WISC-IV, APTITUD NUMÉRICA DEL BADYG Y TEST DE CREATIVIDAD  PARA DETERMINAR LOS DIFERENTES TALENTOS</t>
  </si>
  <si>
    <t>La escala CIT nos proporciona una medida de la posición relativa del sujeto dentro de la población</t>
  </si>
  <si>
    <t>representada por su grupo normativo, es decir, del grupo compuesto por niños de su misma edad, en</t>
  </si>
  <si>
    <t>cuanto al nivel de competencia o habilidad cognitiva.</t>
  </si>
  <si>
    <t>Pero, una vez obtenido, debemos comprobar si es interpretable. Esto se hace calculando la diferencia</t>
  </si>
  <si>
    <t>entre la puntuación típica (CI) mayor y la menor de los índices (CV, RP, MT, VP).</t>
  </si>
  <si>
    <t>Si el resultado de la diferencia es menor de 23 puntos (1’5 desviaciones típicas) entonces el CIT se puede</t>
  </si>
  <si>
    <t>interpretar como una estimación fiable y válida de la capacidad intelectual global del sujeto. De lo</t>
  </si>
  <si>
    <t>3- Niveles de Análisis</t>
  </si>
  <si>
    <t>1º-Obtención del perfil a partir de los resultados.</t>
  </si>
  <si>
    <t>El análisis de los resultados del WISC-IV se efectúa a varios niveles.</t>
  </si>
  <si>
    <t>Antes, una vez finalizada la evaluación, hay que trasladar los diferentes resultados de cada subtest a la</t>
  </si>
  <si>
    <t>primera página (página resumen).</t>
  </si>
  <si>
    <t>Las puntuaciones directas se convierten a escalares (o típicas) según la conversión expuesta en el</t>
  </si>
  <si>
    <t>manual de la prueba y se realizan las sumas oportunas. A partir de aquí se obtienen las puntuaciones</t>
  </si>
  <si>
    <t>totales de cada escala que a su vez se transformaran de nuevo (según baremos manual) en una</t>
  </si>
  <si>
    <t>puntuación compuesta. Ahora disponemos de los 5 valores fundamentales de la prueba (CV, RP, MT,</t>
  </si>
  <si>
    <t>VP y CIT.).</t>
  </si>
  <si>
    <t>Con estos valores finales (puntuaciones compuestas), podemos obtener el percentil correspondiente a</t>
  </si>
  <si>
    <t>cada escala así como el intervalo de confianza.</t>
  </si>
  <si>
    <t>2º-Determinar el mejor modo de resumir la capacidad intelectual global.</t>
  </si>
  <si>
    <t>3º-Determinar si cada uno de los índices es unitario e interpretable.</t>
  </si>
  <si>
    <t>Cuando la variabilidad entre las puntuaciones escalares de los tests que componen un índice (por</t>
  </si>
  <si>
    <t>ejemplo, en C.V: Semejanzas, Vocabulario y Comprensión) es inusualmente grande, entonces éste no</t>
  </si>
  <si>
    <t>ofrece una buena estimación de la capacidad que se quiere medir.</t>
  </si>
  <si>
    <t>Por tanto, debe procederse a un análisis de las puntuaciones de los diferentes tests que componen</t>
  </si>
  <si>
    <t>cada índice (C.V, R.P, M.T y V.P.). Aquí debemos también calcular la diferencia entre la mayor y menor</t>
  </si>
  <si>
    <t>puntuación escalar obtenida en cada uno de los 4. Si el tamaño de la diferencia es menor de 5 unidades</t>
  </si>
  <si>
    <t>escalares, entonces representa un índice unitario, de lo contrario no se debería interpretar como tal.</t>
  </si>
  <si>
    <t>4º-Determinar los puntos fuertes y débiles normativos en el perfil de puntuaciones compuestas o</t>
  </si>
  <si>
    <t>índices.</t>
  </si>
  <si>
    <t>Para determinar en el perfil de índices del sujeto los puntos fuertes y débiles normativos, se revisan sus</t>
  </si>
  <si>
    <t>puntuaciones y se aprecia el valor exacto de los índices interpretables.</t>
  </si>
  <si>
    <t>Si la puntuación típica de un índice es mayor que 115, entonces la capacidad medida por el índice es un</t>
  </si>
  <si>
    <t>punto fuerte normativo; si el valor del índice es inferior a 85, la capacidad subyacente se considera un</t>
  </si>
  <si>
    <t>punto débil normativo.</t>
  </si>
  <si>
    <t>5º- Observación de la ejecución</t>
  </si>
  <si>
    <t>Se trata de analizar el patrón de ejecución dentro de cada subtest: una misma puntuación directa</t>
  </si>
  <si>
    <t>puede obedecer a diferentes tipos de resolución. Al estar los ítems de los subtests ordenados por el</t>
  </si>
  <si>
    <t>grado de dificultad, puede evaluarse la secuencia que el sujeto sigue en su ejecución.</t>
  </si>
  <si>
    <t>Así, una misma puntuación de 10 obtenida por dos sujetos diferentes en el mismo subtest, puede tener</t>
  </si>
  <si>
    <t>diferente significado ya que en un caso se pueden acertar los primeros ítems y fracasar en los últimos,</t>
  </si>
  <si>
    <t>mientras que en otro caso los aciertos son desiguales. El significado, en este supuesto, es diferente, en</t>
  </si>
  <si>
    <t>el último caso podría haber problemas de atención que requieran de mayor profundización.</t>
  </si>
  <si>
    <t>6- Análisis cualitativo del contenido</t>
  </si>
  <si>
    <t>Se trata de observar el tipo de respuestas efectuadas por el sujeto y que permita realizar inferencias</t>
  </si>
  <si>
    <t>sobre los aspectos adaptativos y defensivos de la personalidad, sobre la rigidez o flexibilidad del</t>
  </si>
  <si>
    <t>pensamiento y sobre el grado en que los conflictos emocionales pueden intervenir en el</t>
  </si>
  <si>
    <t>funcionamiento intelectual del niño.</t>
  </si>
  <si>
    <t>Hay niños que se muestran impulsivos, otros con dificultades de atención sostenida, etc... Todos estos</t>
  </si>
  <si>
    <t>aspectos deben ser también valorados en la interpretación del perfil.</t>
  </si>
  <si>
    <t xml:space="preserve">contrario, los autores proponen calcular el índice abreviado de aptitud general ICG. </t>
  </si>
  <si>
    <t>(consultar Flanagan y Kaufman (2006), pag 343 y ss en “Claves para la evaluación con el WISC-IV”)</t>
  </si>
  <si>
    <t>En principio, sólo se admiten en análisis, los índices identificados como unitarios en el paso previo</t>
  </si>
  <si>
    <t>ICG</t>
  </si>
  <si>
    <t>PASO 1. Registrar las P STANDAR y la PE</t>
  </si>
  <si>
    <t>PUNTUACIÓN</t>
  </si>
  <si>
    <t>IC 95%</t>
  </si>
  <si>
    <t>PERCENTIL</t>
  </si>
  <si>
    <t>CATEGORIA DESCRIPTIVA</t>
  </si>
  <si>
    <t>COMPRENSIÓN VERBAL</t>
  </si>
  <si>
    <t>RAZONAMIENTO PERCEPTUAL</t>
  </si>
  <si>
    <t>MEMORIA DE TRABAJO</t>
  </si>
  <si>
    <t>VELOCIDAD DE PROCESAMIENTO</t>
  </si>
  <si>
    <t>PASO 2. Determinar la mejor manera de resumir la capacidad intelectual general</t>
  </si>
  <si>
    <t>PUNTUACIÓN ESTÁNDAR DEL INDICE</t>
  </si>
  <si>
    <t>Más bajo</t>
  </si>
  <si>
    <t>Más Alto</t>
  </si>
  <si>
    <t>NOMBRRE DEL ÍNDICE</t>
  </si>
  <si>
    <t>PASO 2B. Para determinar si el Índice de Capacidad general (ICG) puede usarse para resumir la capacidad intelectual general, calcular la diferencia ICV y IRP
emplearse para resumir la capacidad intelectual general, debe calcularse la
diferencia entre el ICV y el IRP</t>
  </si>
  <si>
    <t>Escribir en cuadros blancos</t>
  </si>
  <si>
    <t>Índice</t>
  </si>
  <si>
    <t>ICV</t>
  </si>
  <si>
    <t>IRP</t>
  </si>
  <si>
    <t>La diferencia es &lt;23</t>
  </si>
  <si>
    <t>si es NO, continuar en el paso 3</t>
  </si>
  <si>
    <t>si es SI, el ICG se puede considerar fiable</t>
  </si>
  <si>
    <t>SUMA P. ESCALARES</t>
  </si>
  <si>
    <t>Para calcular el ICG sumar las puntuaciones escalares en las 3 subpruebas de ICV y las 3 de IRP y buscar esta suma en el apéndice F1 para determinar el ICG</t>
  </si>
  <si>
    <t xml:space="preserve">Comprensión </t>
  </si>
  <si>
    <t xml:space="preserve">Vocabulario </t>
  </si>
  <si>
    <t xml:space="preserve">Semejanzas </t>
  </si>
  <si>
    <t>CIT (Cociente Intelectual Total )</t>
  </si>
  <si>
    <t>Normal</t>
  </si>
  <si>
    <t>Normal-bajo</t>
  </si>
  <si>
    <t>Normal-alto</t>
  </si>
  <si>
    <t>Bajo</t>
  </si>
  <si>
    <t>Alto</t>
  </si>
  <si>
    <t>Medio</t>
  </si>
  <si>
    <t>Suma PE</t>
  </si>
  <si>
    <t>(tabla A2)</t>
  </si>
  <si>
    <t>Cociente intelectual</t>
  </si>
  <si>
    <t>Memoria de Trabajo</t>
  </si>
  <si>
    <t>WISC-IV Corrección. Orientador: Manuel Garcia Padilla</t>
  </si>
  <si>
    <t>Razonamiento Perceptivo</t>
  </si>
  <si>
    <t xml:space="preserve">Velocidad de Procesamiento </t>
  </si>
  <si>
    <t>Cubos   CC</t>
  </si>
  <si>
    <t>Dígitos   D</t>
  </si>
  <si>
    <t>Semejanzas   S</t>
  </si>
  <si>
    <t>Conceptos   Co</t>
  </si>
  <si>
    <t>PD</t>
  </si>
  <si>
    <t>Claves   Cl</t>
  </si>
  <si>
    <t>Vocabulario   V</t>
  </si>
  <si>
    <t>Letras y números   LN</t>
  </si>
  <si>
    <t>Matrices   M</t>
  </si>
  <si>
    <t>Comprensión   C</t>
  </si>
  <si>
    <t>(Animales)    An</t>
  </si>
  <si>
    <t>Búsqueda de símbolos   BS</t>
  </si>
  <si>
    <t>(Figuras incompletas)   Fi</t>
  </si>
  <si>
    <t>(Información)   I</t>
  </si>
  <si>
    <t>(Aritmética)   A</t>
  </si>
  <si>
    <t>(Adivinanzas)   Ad</t>
  </si>
  <si>
    <t>PUNTUACIONES ESCALARES O TÍPICAS (Media 100, DS 15)</t>
  </si>
  <si>
    <t>Compuesta</t>
  </si>
  <si>
    <t>Intervalo</t>
  </si>
  <si>
    <t>Confianza 95%</t>
  </si>
  <si>
    <t xml:space="preserve">Claves </t>
  </si>
  <si>
    <t xml:space="preserve">Conceptos </t>
  </si>
  <si>
    <t xml:space="preserve">Matrices </t>
  </si>
  <si>
    <t xml:space="preserve">Dígitos </t>
  </si>
  <si>
    <t>CIT</t>
  </si>
  <si>
    <t>&lt;0,1</t>
  </si>
  <si>
    <t>NC 95%</t>
  </si>
  <si>
    <t>37-49</t>
  </si>
  <si>
    <t>37-50</t>
  </si>
  <si>
    <t>38-50</t>
  </si>
  <si>
    <t>38-51</t>
  </si>
  <si>
    <t>39-51</t>
  </si>
  <si>
    <t>39-52</t>
  </si>
  <si>
    <t>40-52</t>
  </si>
  <si>
    <t>40-53</t>
  </si>
  <si>
    <t>41-54</t>
  </si>
  <si>
    <t>42-54</t>
  </si>
  <si>
    <t>42-55</t>
  </si>
  <si>
    <t>123-135</t>
  </si>
  <si>
    <t>124-136</t>
  </si>
  <si>
    <t>131-144</t>
  </si>
  <si>
    <t>132-144</t>
  </si>
  <si>
    <t>132-145</t>
  </si>
  <si>
    <t>133-146</t>
  </si>
  <si>
    <t>134-147</t>
  </si>
  <si>
    <t>135-147</t>
  </si>
  <si>
    <t>135-148</t>
  </si>
  <si>
    <t>136-149</t>
  </si>
  <si>
    <t>130-143</t>
  </si>
  <si>
    <t>130-142</t>
  </si>
  <si>
    <t>151-163</t>
  </si>
  <si>
    <t>Tabla A6. CIT</t>
  </si>
  <si>
    <t>Tabla A5. VP</t>
  </si>
  <si>
    <t>150-163</t>
  </si>
  <si>
    <t>150-162</t>
  </si>
  <si>
    <t>149-162</t>
  </si>
  <si>
    <t>149-161</t>
  </si>
  <si>
    <t>138-150</t>
  </si>
  <si>
    <t>138-151</t>
  </si>
  <si>
    <t>139-151</t>
  </si>
  <si>
    <t>139-152</t>
  </si>
  <si>
    <t>140-153</t>
  </si>
  <si>
    <t>141-153</t>
  </si>
  <si>
    <t>141-154</t>
  </si>
  <si>
    <t>142-154</t>
  </si>
  <si>
    <t>142-155</t>
  </si>
  <si>
    <t>143-155</t>
  </si>
  <si>
    <t>143-156</t>
  </si>
  <si>
    <t>144-157</t>
  </si>
  <si>
    <t>145-157</t>
  </si>
  <si>
    <t>145-158</t>
  </si>
  <si>
    <t>146-159</t>
  </si>
  <si>
    <t>147-159</t>
  </si>
  <si>
    <t>146-158</t>
  </si>
  <si>
    <t>147-160</t>
  </si>
  <si>
    <t>148-160</t>
  </si>
  <si>
    <t>148-161</t>
  </si>
  <si>
    <t>137-150</t>
  </si>
  <si>
    <t>&gt;99,9</t>
  </si>
  <si>
    <t>PÁGINA RESUMEN</t>
  </si>
  <si>
    <t>42-57</t>
  </si>
  <si>
    <t>47-63</t>
  </si>
  <si>
    <t>49-65</t>
  </si>
  <si>
    <t>51-67</t>
  </si>
  <si>
    <t>52-68</t>
  </si>
  <si>
    <t>54-70</t>
  </si>
  <si>
    <t>55-71</t>
  </si>
  <si>
    <t>124-139</t>
  </si>
  <si>
    <t>125-140</t>
  </si>
  <si>
    <t>126-142</t>
  </si>
  <si>
    <t>128-144</t>
  </si>
  <si>
    <t>130-146</t>
  </si>
  <si>
    <t>132-148</t>
  </si>
  <si>
    <t>133-149</t>
  </si>
  <si>
    <t>135-151</t>
  </si>
  <si>
    <t>137-153</t>
  </si>
  <si>
    <t>143-158</t>
  </si>
  <si>
    <t>40-56</t>
  </si>
  <si>
    <t>Tabla A2. CV</t>
  </si>
  <si>
    <t>Tabla A3. RP</t>
  </si>
  <si>
    <t>Tabla A4. MT</t>
  </si>
  <si>
    <t>56-72</t>
  </si>
  <si>
    <t>60-76</t>
  </si>
  <si>
    <t>62-78</t>
  </si>
  <si>
    <t>65-80</t>
  </si>
  <si>
    <t>66-82</t>
  </si>
  <si>
    <t>68-84</t>
  </si>
  <si>
    <t>70-85</t>
  </si>
  <si>
    <t>71-87</t>
  </si>
  <si>
    <t>47-64</t>
  </si>
  <si>
    <t>72-88</t>
  </si>
  <si>
    <t>74-90</t>
  </si>
  <si>
    <t>76-91</t>
  </si>
  <si>
    <t>77-93</t>
  </si>
  <si>
    <t>78-94</t>
  </si>
  <si>
    <t>81-96</t>
  </si>
  <si>
    <t>82-98</t>
  </si>
  <si>
    <t>84-100</t>
  </si>
  <si>
    <t>86-102</t>
  </si>
  <si>
    <t>88-104</t>
  </si>
  <si>
    <t>90-106</t>
  </si>
  <si>
    <t>91-107</t>
  </si>
  <si>
    <t>93-109</t>
  </si>
  <si>
    <t>95-111</t>
  </si>
  <si>
    <t>97-112</t>
  </si>
  <si>
    <t>98-114</t>
  </si>
  <si>
    <t>100-116</t>
  </si>
  <si>
    <t>102-117</t>
  </si>
  <si>
    <t>104-119</t>
  </si>
  <si>
    <t>105-121</t>
  </si>
  <si>
    <t>107-122</t>
  </si>
  <si>
    <t>108-124</t>
  </si>
  <si>
    <t>110-126</t>
  </si>
  <si>
    <t>112-128</t>
  </si>
  <si>
    <t>113-129</t>
  </si>
  <si>
    <t>115-131</t>
  </si>
  <si>
    <t>116-132</t>
  </si>
  <si>
    <t>118-134</t>
  </si>
  <si>
    <t>121-136</t>
  </si>
  <si>
    <t>122-138</t>
  </si>
  <si>
    <t>91-103</t>
  </si>
  <si>
    <t>92-104</t>
  </si>
  <si>
    <t>93-105</t>
  </si>
  <si>
    <t>94-106</t>
  </si>
  <si>
    <t>96-109</t>
  </si>
  <si>
    <t>97-109</t>
  </si>
  <si>
    <t>95-107</t>
  </si>
  <si>
    <t>95-108</t>
  </si>
  <si>
    <t>98-110</t>
  </si>
  <si>
    <t>98-111</t>
  </si>
  <si>
    <t>100-112</t>
  </si>
  <si>
    <t>101-113</t>
  </si>
  <si>
    <t>102-114</t>
  </si>
  <si>
    <t>99-112</t>
  </si>
  <si>
    <t>102-115</t>
  </si>
  <si>
    <t>103-116</t>
  </si>
  <si>
    <t>91-108</t>
  </si>
  <si>
    <t>89-106</t>
  </si>
  <si>
    <t>(Adivinanzas)                               Ad</t>
  </si>
  <si>
    <t>(Figuras incompletas)                    Fi</t>
  </si>
  <si>
    <t>Búsqueda de símbolos                  BS</t>
  </si>
  <si>
    <t>Matrices                                       M</t>
  </si>
  <si>
    <t>Letras y números                          LN</t>
  </si>
  <si>
    <t>(Animales)                                    An</t>
  </si>
  <si>
    <t>(Información)                                  I</t>
  </si>
  <si>
    <t>(Aritmética)                                   A</t>
  </si>
  <si>
    <t>Vocabulario                                   V</t>
  </si>
  <si>
    <t>Conceptos                                    Co</t>
  </si>
  <si>
    <t>Claves                                          Cl</t>
  </si>
  <si>
    <t>Semejanzas                                   S</t>
  </si>
  <si>
    <t>Dígitos                                                          D</t>
  </si>
  <si>
    <t>Cubos                                          CC</t>
  </si>
  <si>
    <t>Comprensión                                 C</t>
  </si>
  <si>
    <t>42-58</t>
  </si>
  <si>
    <t>44-60</t>
  </si>
  <si>
    <t>46-62</t>
  </si>
  <si>
    <t>48-64</t>
  </si>
  <si>
    <t>49-66</t>
  </si>
  <si>
    <t>51-68</t>
  </si>
  <si>
    <t>52-69</t>
  </si>
  <si>
    <t>59-75</t>
  </si>
  <si>
    <t>61-77</t>
  </si>
  <si>
    <t>63-79</t>
  </si>
  <si>
    <t>65-82</t>
  </si>
  <si>
    <t>67-83</t>
  </si>
  <si>
    <t>70-86</t>
  </si>
  <si>
    <t>71-88</t>
  </si>
  <si>
    <t>73-89</t>
  </si>
  <si>
    <t>75-91</t>
  </si>
  <si>
    <t>76-93</t>
  </si>
  <si>
    <t>80-96</t>
  </si>
  <si>
    <t>97-113</t>
  </si>
  <si>
    <t>98-115</t>
  </si>
  <si>
    <t>100-117</t>
  </si>
  <si>
    <t>103-119</t>
  </si>
  <si>
    <t>106-123</t>
  </si>
  <si>
    <t>112-129</t>
  </si>
  <si>
    <t>114-130</t>
  </si>
  <si>
    <t>120-136</t>
  </si>
  <si>
    <t>121-137</t>
  </si>
  <si>
    <t>123-139</t>
  </si>
  <si>
    <t>127-143</t>
  </si>
  <si>
    <t>129-145</t>
  </si>
  <si>
    <t>131-148</t>
  </si>
  <si>
    <t>133-150</t>
  </si>
  <si>
    <t>139-155</t>
  </si>
  <si>
    <t>142-158</t>
  </si>
  <si>
    <t>48-66</t>
  </si>
  <si>
    <t>53-71</t>
  </si>
  <si>
    <t>56-74</t>
  </si>
  <si>
    <t>59-77</t>
  </si>
  <si>
    <t>60-78</t>
  </si>
  <si>
    <t>63-81</t>
  </si>
  <si>
    <t>66-84</t>
  </si>
  <si>
    <t>69-87</t>
  </si>
  <si>
    <t>72-90</t>
  </si>
  <si>
    <t>75-93</t>
  </si>
  <si>
    <t>78-95</t>
  </si>
  <si>
    <t>80-98</t>
  </si>
  <si>
    <t>83-101</t>
  </si>
  <si>
    <t>85-103</t>
  </si>
  <si>
    <t>88-106</t>
  </si>
  <si>
    <t>93-111</t>
  </si>
  <si>
    <t>96-113</t>
  </si>
  <si>
    <t>100-118</t>
  </si>
  <si>
    <t>103-121</t>
  </si>
  <si>
    <t>105-123</t>
  </si>
  <si>
    <t>109-127</t>
  </si>
  <si>
    <t>111-128</t>
  </si>
  <si>
    <t>113-131</t>
  </si>
  <si>
    <t>115-133</t>
  </si>
  <si>
    <t>117-135</t>
  </si>
  <si>
    <t>120-138</t>
  </si>
  <si>
    <t>124-141</t>
  </si>
  <si>
    <t>126-144</t>
  </si>
  <si>
    <t>127-145</t>
  </si>
  <si>
    <t>130-148</t>
  </si>
  <si>
    <t>135-153</t>
  </si>
  <si>
    <t>43-56</t>
  </si>
  <si>
    <t>43-55</t>
  </si>
  <si>
    <t>44-56</t>
  </si>
  <si>
    <t>44-57</t>
  </si>
  <si>
    <t>45-57</t>
  </si>
  <si>
    <t>45-58</t>
  </si>
  <si>
    <t>46-58</t>
  </si>
  <si>
    <t>46-59</t>
  </si>
  <si>
    <t>47-59</t>
  </si>
  <si>
    <t>47-60</t>
  </si>
  <si>
    <t>48-61</t>
  </si>
  <si>
    <t>49-61</t>
  </si>
  <si>
    <t>49-62</t>
  </si>
  <si>
    <t>50-62</t>
  </si>
  <si>
    <t>50-63</t>
  </si>
  <si>
    <t>51-63</t>
  </si>
  <si>
    <t>51-64</t>
  </si>
  <si>
    <t>52-64</t>
  </si>
  <si>
    <t>52-65</t>
  </si>
  <si>
    <t>53-65</t>
  </si>
  <si>
    <t>54-67</t>
  </si>
  <si>
    <t>55-68</t>
  </si>
  <si>
    <t>56-68</t>
  </si>
  <si>
    <t>57-70</t>
  </si>
  <si>
    <t>58-70</t>
  </si>
  <si>
    <t>58-71</t>
  </si>
  <si>
    <t>59-71</t>
  </si>
  <si>
    <t>59-72</t>
  </si>
  <si>
    <t>60-73</t>
  </si>
  <si>
    <t>62-74</t>
  </si>
  <si>
    <t>62-75</t>
  </si>
  <si>
    <t>63-76</t>
  </si>
  <si>
    <t>64-77</t>
  </si>
  <si>
    <t>65-77</t>
  </si>
  <si>
    <t>65-78</t>
  </si>
  <si>
    <t>66-78</t>
  </si>
  <si>
    <t>66-79</t>
  </si>
  <si>
    <t>67-80</t>
  </si>
  <si>
    <t>68-80</t>
  </si>
  <si>
    <t>68-81</t>
  </si>
  <si>
    <t>69-82</t>
  </si>
  <si>
    <t>70-82</t>
  </si>
  <si>
    <t>70-83</t>
  </si>
  <si>
    <t>71-84</t>
  </si>
  <si>
    <t>72-84</t>
  </si>
  <si>
    <t>72-85</t>
  </si>
  <si>
    <t>73-86</t>
  </si>
  <si>
    <t>74-87</t>
  </si>
  <si>
    <t>75-87</t>
  </si>
  <si>
    <t>75-88</t>
  </si>
  <si>
    <t>76-89</t>
  </si>
  <si>
    <t>77-90</t>
  </si>
  <si>
    <t>78-91</t>
  </si>
  <si>
    <t>79-91</t>
  </si>
  <si>
    <t>80-92</t>
  </si>
  <si>
    <t>80-93</t>
  </si>
  <si>
    <t>81-94</t>
  </si>
  <si>
    <t>82-95</t>
  </si>
  <si>
    <t>83-95</t>
  </si>
  <si>
    <t>83-96</t>
  </si>
  <si>
    <t>84-97</t>
  </si>
  <si>
    <t>85-98</t>
  </si>
  <si>
    <t>86-98</t>
  </si>
  <si>
    <t>86-99</t>
  </si>
  <si>
    <t>87-100</t>
  </si>
  <si>
    <t>88-100</t>
  </si>
  <si>
    <t>89-101</t>
  </si>
  <si>
    <t>90-102</t>
  </si>
  <si>
    <t>104-117</t>
  </si>
  <si>
    <t>105-118</t>
  </si>
  <si>
    <t>106-118</t>
  </si>
  <si>
    <t>106-119</t>
  </si>
  <si>
    <t>107-120</t>
  </si>
  <si>
    <t>108-121</t>
  </si>
  <si>
    <t>109-121</t>
  </si>
  <si>
    <t>110-122</t>
  </si>
  <si>
    <t>110-123</t>
  </si>
  <si>
    <t>111-124</t>
  </si>
  <si>
    <t>112-124</t>
  </si>
  <si>
    <t>112-125</t>
  </si>
  <si>
    <t>113-126</t>
  </si>
  <si>
    <t>114-127</t>
  </si>
  <si>
    <t>115-127</t>
  </si>
  <si>
    <t>116-128</t>
  </si>
  <si>
    <t>116-129</t>
  </si>
  <si>
    <t>117-129</t>
  </si>
  <si>
    <t>117-130</t>
  </si>
  <si>
    <t>118-131</t>
  </si>
  <si>
    <t>119-132</t>
  </si>
  <si>
    <t>120-133</t>
  </si>
  <si>
    <t>121-133</t>
  </si>
  <si>
    <t>121-134</t>
  </si>
  <si>
    <t>122-135</t>
  </si>
  <si>
    <t>124-137</t>
  </si>
  <si>
    <t>125-138</t>
  </si>
  <si>
    <t>126-138</t>
  </si>
  <si>
    <t>127-139</t>
  </si>
  <si>
    <t>127-140</t>
  </si>
  <si>
    <t>128-141</t>
  </si>
  <si>
    <t>129-141</t>
  </si>
  <si>
    <t>47-66</t>
  </si>
  <si>
    <t>51-71</t>
  </si>
  <si>
    <t>54-73</t>
  </si>
  <si>
    <t>56-75</t>
  </si>
  <si>
    <t>58-77</t>
  </si>
  <si>
    <t>60-79</t>
  </si>
  <si>
    <t>62-81</t>
  </si>
  <si>
    <t>64-84</t>
  </si>
  <si>
    <t>67-86</t>
  </si>
  <si>
    <t>70-89</t>
  </si>
  <si>
    <t>73-92</t>
  </si>
  <si>
    <t>134-152</t>
  </si>
  <si>
    <t>75-95</t>
  </si>
  <si>
    <t>77-97</t>
  </si>
  <si>
    <t>80-100</t>
  </si>
  <si>
    <t>82-102</t>
  </si>
  <si>
    <t>85-104</t>
  </si>
  <si>
    <t>88-107</t>
  </si>
  <si>
    <t>90-109</t>
  </si>
  <si>
    <t>92-111</t>
  </si>
  <si>
    <t>94-113</t>
  </si>
  <si>
    <t>96-115</t>
  </si>
  <si>
    <t>99-118</t>
  </si>
  <si>
    <t>101-120</t>
  </si>
  <si>
    <t>103-122</t>
  </si>
  <si>
    <t>105-124</t>
  </si>
  <si>
    <t>106-126</t>
  </si>
  <si>
    <t>108-128</t>
  </si>
  <si>
    <t>111-130</t>
  </si>
  <si>
    <t>114-133</t>
  </si>
  <si>
    <t>116-135</t>
  </si>
  <si>
    <t>117-136</t>
  </si>
  <si>
    <t>119-138</t>
  </si>
  <si>
    <t>121-140</t>
  </si>
  <si>
    <t>123-142</t>
  </si>
  <si>
    <t>127-147</t>
  </si>
  <si>
    <t>129-148</t>
  </si>
  <si>
    <t xml:space="preserve">Información </t>
  </si>
  <si>
    <t xml:space="preserve">Figuras incompletas </t>
  </si>
  <si>
    <t>Síndrome de Asperger</t>
  </si>
  <si>
    <t>Autismo</t>
  </si>
  <si>
    <t>Pe</t>
  </si>
  <si>
    <t>Retraso Mental</t>
  </si>
  <si>
    <t>Altas Capacidades</t>
  </si>
  <si>
    <t xml:space="preserve">Aritmética </t>
  </si>
  <si>
    <t xml:space="preserve">Animales </t>
  </si>
  <si>
    <t xml:space="preserve">Adivinanzas </t>
  </si>
  <si>
    <t xml:space="preserve">Búsqueda de Símbolos </t>
  </si>
  <si>
    <t>TDAH</t>
  </si>
  <si>
    <t xml:space="preserve">Cubos </t>
  </si>
  <si>
    <t xml:space="preserve">Letras y Números </t>
  </si>
  <si>
    <t>Trastornos de Lectura</t>
  </si>
  <si>
    <t>Trastornos de Cálculo</t>
  </si>
  <si>
    <t>Animales</t>
  </si>
  <si>
    <t>Putúan Mejor</t>
  </si>
  <si>
    <t>Puntúan Peor</t>
  </si>
  <si>
    <t>OTRAS APTITUDES RELEVANTES</t>
  </si>
  <si>
    <t>Punt:</t>
  </si>
  <si>
    <t>D S</t>
  </si>
  <si>
    <t xml:space="preserve">  (Media=10)</t>
  </si>
  <si>
    <t xml:space="preserve">  (DS=3)</t>
  </si>
  <si>
    <t>Razonamiento Fluido (Gf)</t>
  </si>
  <si>
    <t>Procesamiento Visual (Gv)</t>
  </si>
  <si>
    <t>Razonamiento Fluido Verbal (Gf-v)</t>
  </si>
  <si>
    <t>Conocimiento Léxico (Gc-Cp)</t>
  </si>
  <si>
    <t>Información General (Gc-Ig)</t>
  </si>
  <si>
    <t>Memoria a Largo Plazo (Mlp)</t>
  </si>
  <si>
    <t>Memoria a Corto Plazo (Mcp)</t>
  </si>
  <si>
    <t>WISC-IV Corrección</t>
  </si>
  <si>
    <t>NOMBRE:</t>
  </si>
  <si>
    <t>FECHA:</t>
  </si>
  <si>
    <t>Razonamiento Fluido No Verbal (Gf-nv)</t>
  </si>
  <si>
    <t>WISC-IV Gráficas</t>
  </si>
  <si>
    <t xml:space="preserve">WISC-IV </t>
  </si>
  <si>
    <t>Manuel García Padilla - SPE V-13</t>
  </si>
  <si>
    <t>EDAD EN MESES</t>
  </si>
  <si>
    <t>EDAD MENTAL</t>
  </si>
  <si>
    <t>WEB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</si>
</sst>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0"/>
      <name val="Arial"/>
    </font>
    <font>
      <sz val="9"/>
      <name val="Arial"/>
      <family val="2"/>
    </font>
    <font>
      <b/>
      <sz val="9"/>
      <name val="Arial"/>
      <family val="2"/>
    </font>
    <font>
      <b/>
      <sz val="9"/>
      <color indexed="21"/>
      <name val="Arial"/>
      <family val="2"/>
    </font>
    <font>
      <sz val="10"/>
      <name val="Arial"/>
      <family val="2"/>
    </font>
    <font>
      <b/>
      <sz val="10"/>
      <color indexed="18"/>
      <name val="Arial"/>
      <family val="2"/>
    </font>
    <font>
      <sz val="8"/>
      <name val="Arial"/>
      <family val="2"/>
    </font>
    <font>
      <b/>
      <sz val="10"/>
      <name val="Arial"/>
      <family val="2"/>
    </font>
    <font>
      <b/>
      <sz val="8"/>
      <name val="Arial"/>
      <family val="2"/>
    </font>
    <font>
      <sz val="12"/>
      <name val="Times New Roman"/>
      <family val="1"/>
    </font>
    <font>
      <sz val="8"/>
      <color indexed="18"/>
      <name val="Arial"/>
      <family val="2"/>
    </font>
    <font>
      <b/>
      <sz val="10"/>
      <color theme="0"/>
      <name val="Arial"/>
      <family val="2"/>
    </font>
    <font>
      <sz val="10"/>
      <color theme="0"/>
      <name val="Arial"/>
      <family val="2"/>
    </font>
    <font>
      <sz val="8"/>
      <color indexed="81"/>
      <name val="Tahoma"/>
      <family val="2"/>
    </font>
    <font>
      <sz val="10"/>
      <color indexed="9"/>
      <name val="Arial"/>
      <family val="2"/>
    </font>
    <font>
      <sz val="9"/>
      <color indexed="81"/>
      <name val="Tahoma"/>
      <family val="2"/>
    </font>
    <font>
      <b/>
      <sz val="8"/>
      <color rgb="FFFF0000"/>
      <name val="Arial"/>
      <family val="2"/>
    </font>
    <font>
      <sz val="8"/>
      <color theme="0"/>
      <name val="Arial"/>
      <family val="2"/>
    </font>
    <font>
      <sz val="8"/>
      <color indexed="9"/>
      <name val="Arial"/>
      <family val="2"/>
    </font>
    <font>
      <sz val="8"/>
      <name val="Arial Black"/>
      <family val="2"/>
    </font>
    <font>
      <sz val="8"/>
      <name val="Calibri"/>
      <family val="2"/>
      <scheme val="minor"/>
    </font>
    <font>
      <b/>
      <sz val="8"/>
      <name val="Arial Black"/>
      <family val="2"/>
    </font>
    <font>
      <b/>
      <sz val="8"/>
      <color theme="0"/>
      <name val="Arial"/>
      <family val="2"/>
    </font>
    <font>
      <sz val="8"/>
      <color rgb="FFFF0000"/>
      <name val="Arial Black"/>
      <family val="2"/>
    </font>
    <font>
      <b/>
      <sz val="9"/>
      <color theme="0"/>
      <name val="Arial"/>
      <family val="2"/>
    </font>
    <font>
      <sz val="10"/>
      <color indexed="81"/>
      <name val="Tahoma"/>
      <family val="2"/>
    </font>
    <font>
      <sz val="9"/>
      <color indexed="18"/>
      <name val="Arial"/>
      <family val="2"/>
    </font>
    <font>
      <sz val="11"/>
      <name val="Arial"/>
      <family val="2"/>
    </font>
    <font>
      <b/>
      <sz val="11"/>
      <name val="Arial"/>
      <family val="2"/>
    </font>
    <font>
      <sz val="11"/>
      <name val="Verdana"/>
      <family val="2"/>
    </font>
    <font>
      <sz val="8"/>
      <color rgb="FFFF0000"/>
      <name val="Arial"/>
      <family val="2"/>
    </font>
    <font>
      <sz val="9"/>
      <color indexed="9"/>
      <name val="Arial"/>
      <family val="2"/>
    </font>
    <font>
      <sz val="7"/>
      <color theme="4" tint="-0.249977111117893"/>
      <name val="Arial"/>
      <family val="2"/>
    </font>
    <font>
      <u/>
      <sz val="10"/>
      <color theme="10"/>
      <name val="Arial"/>
      <family val="2"/>
    </font>
    <font>
      <u/>
      <sz val="7"/>
      <color theme="10"/>
      <name val="Arial"/>
      <family val="2"/>
    </font>
  </fonts>
  <fills count="37">
    <fill>
      <patternFill patternType="none"/>
    </fill>
    <fill>
      <patternFill patternType="gray125"/>
    </fill>
    <fill>
      <patternFill patternType="gray125">
        <bgColor indexed="26"/>
      </patternFill>
    </fill>
    <fill>
      <patternFill patternType="solid">
        <fgColor indexed="41"/>
        <bgColor indexed="64"/>
      </patternFill>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2"/>
        <bgColor indexed="64"/>
      </patternFill>
    </fill>
    <fill>
      <patternFill patternType="solid">
        <fgColor indexed="51"/>
        <bgColor indexed="64"/>
      </patternFill>
    </fill>
    <fill>
      <patternFill patternType="solid">
        <fgColor indexed="50"/>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44"/>
        <bgColor indexed="64"/>
      </patternFill>
    </fill>
    <fill>
      <patternFill patternType="solid">
        <fgColor rgb="FFCCFFFF"/>
        <bgColor indexed="64"/>
      </patternFill>
    </fill>
    <fill>
      <patternFill patternType="solid">
        <fgColor rgb="FFFFFF99"/>
        <bgColor indexed="64"/>
      </patternFill>
    </fill>
    <fill>
      <patternFill patternType="solid">
        <fgColor rgb="FFFFFFCC"/>
        <bgColor indexed="64"/>
      </patternFill>
    </fill>
    <fill>
      <patternFill patternType="solid">
        <fgColor theme="9" tint="-0.249977111117893"/>
        <bgColor indexed="64"/>
      </patternFill>
    </fill>
    <fill>
      <patternFill patternType="solid">
        <fgColor rgb="FF7030A0"/>
        <bgColor indexed="64"/>
      </patternFill>
    </fill>
    <fill>
      <patternFill patternType="solid">
        <fgColor theme="9"/>
        <bgColor indexed="64"/>
      </patternFill>
    </fill>
    <fill>
      <patternFill patternType="gray0625">
        <bgColor rgb="FFFFFFCC"/>
      </patternFill>
    </fill>
    <fill>
      <patternFill patternType="solid">
        <fgColor rgb="FFCCECFF"/>
        <bgColor indexed="64"/>
      </patternFill>
    </fill>
    <fill>
      <patternFill patternType="solid">
        <fgColor rgb="FF0070C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theme="5" tint="-0.249977111117893"/>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4" fillId="0" borderId="0"/>
    <xf numFmtId="0" fontId="33" fillId="0" borderId="0" applyNumberFormat="0" applyFill="0" applyBorder="0" applyAlignment="0" applyProtection="0"/>
  </cellStyleXfs>
  <cellXfs count="292">
    <xf numFmtId="0" fontId="0" fillId="0" borderId="0" xfId="0"/>
    <xf numFmtId="0" fontId="1" fillId="0" borderId="0" xfId="0" applyFont="1"/>
    <xf numFmtId="0" fontId="1" fillId="0" borderId="0" xfId="0" applyFont="1" applyAlignment="1">
      <alignment horizontal="center"/>
    </xf>
    <xf numFmtId="164" fontId="1" fillId="0" borderId="0" xfId="0" applyNumberFormat="1" applyFont="1" applyBorder="1" applyAlignment="1" applyProtection="1">
      <alignment horizontal="center"/>
      <protection hidden="1"/>
    </xf>
    <xf numFmtId="0" fontId="5" fillId="3" borderId="1" xfId="0" applyFont="1" applyFill="1" applyBorder="1" applyAlignment="1">
      <alignment horizontal="center"/>
    </xf>
    <xf numFmtId="0" fontId="5" fillId="4" borderId="1" xfId="0" applyFont="1" applyFill="1" applyBorder="1" applyAlignment="1">
      <alignment horizontal="center"/>
    </xf>
    <xf numFmtId="0" fontId="6" fillId="0" borderId="0" xfId="1" applyFont="1"/>
    <xf numFmtId="0" fontId="4" fillId="0" borderId="0" xfId="0" applyFont="1"/>
    <xf numFmtId="0" fontId="6" fillId="4" borderId="4" xfId="1" applyFont="1" applyFill="1" applyBorder="1" applyAlignment="1">
      <alignment horizontal="left"/>
    </xf>
    <xf numFmtId="0" fontId="6" fillId="4" borderId="5" xfId="1" applyFont="1" applyFill="1" applyBorder="1"/>
    <xf numFmtId="0" fontId="6" fillId="4" borderId="4" xfId="1" applyFont="1" applyFill="1" applyBorder="1"/>
    <xf numFmtId="0" fontId="6" fillId="4" borderId="6" xfId="1" applyFont="1" applyFill="1" applyBorder="1"/>
    <xf numFmtId="0" fontId="6" fillId="5" borderId="7" xfId="1" applyFont="1" applyFill="1" applyBorder="1"/>
    <xf numFmtId="0" fontId="6" fillId="5" borderId="8" xfId="1" applyFont="1" applyFill="1" applyBorder="1"/>
    <xf numFmtId="0" fontId="6" fillId="5" borderId="9" xfId="1" applyFont="1" applyFill="1" applyBorder="1"/>
    <xf numFmtId="0" fontId="6" fillId="6" borderId="8" xfId="1" applyFont="1" applyFill="1" applyBorder="1"/>
    <xf numFmtId="0" fontId="6" fillId="6" borderId="9" xfId="1" applyFont="1" applyFill="1" applyBorder="1"/>
    <xf numFmtId="0" fontId="6" fillId="7" borderId="7" xfId="1" applyFont="1" applyFill="1" applyBorder="1"/>
    <xf numFmtId="0" fontId="6" fillId="7" borderId="8" xfId="1" applyFont="1" applyFill="1" applyBorder="1"/>
    <xf numFmtId="0" fontId="6" fillId="8" borderId="10" xfId="1" applyFont="1" applyFill="1" applyBorder="1"/>
    <xf numFmtId="0" fontId="6" fillId="8" borderId="11" xfId="1" applyFont="1" applyFill="1" applyBorder="1"/>
    <xf numFmtId="0" fontId="6" fillId="9" borderId="11" xfId="1" applyFont="1" applyFill="1" applyBorder="1"/>
    <xf numFmtId="0" fontId="6" fillId="9" borderId="9" xfId="1" applyFont="1" applyFill="1" applyBorder="1"/>
    <xf numFmtId="0" fontId="6" fillId="10" borderId="7" xfId="1" applyFont="1" applyFill="1" applyBorder="1"/>
    <xf numFmtId="0" fontId="6" fillId="10" borderId="9" xfId="1" applyFont="1" applyFill="1" applyBorder="1"/>
    <xf numFmtId="0" fontId="6" fillId="5" borderId="12" xfId="1" applyFont="1" applyFill="1" applyBorder="1"/>
    <xf numFmtId="0" fontId="6" fillId="10" borderId="10" xfId="1" applyFont="1" applyFill="1" applyBorder="1" applyAlignment="1">
      <alignment horizontal="center"/>
    </xf>
    <xf numFmtId="0" fontId="6" fillId="10" borderId="13" xfId="1" applyFont="1" applyFill="1" applyBorder="1" applyAlignment="1">
      <alignment horizontal="center"/>
    </xf>
    <xf numFmtId="0" fontId="6" fillId="10" borderId="14" xfId="1" applyFont="1" applyFill="1" applyBorder="1" applyAlignment="1">
      <alignment horizontal="center"/>
    </xf>
    <xf numFmtId="0" fontId="6" fillId="11" borderId="15" xfId="1" applyFont="1" applyFill="1" applyBorder="1" applyAlignment="1">
      <alignment horizontal="right"/>
    </xf>
    <xf numFmtId="0" fontId="6" fillId="11" borderId="4" xfId="1" applyFont="1" applyFill="1" applyBorder="1"/>
    <xf numFmtId="0" fontId="6" fillId="4" borderId="12" xfId="1" applyFont="1" applyFill="1" applyBorder="1" applyAlignment="1" applyProtection="1">
      <alignment horizontal="center"/>
    </xf>
    <xf numFmtId="0" fontId="6" fillId="4" borderId="8" xfId="1" applyFont="1" applyFill="1" applyBorder="1" applyAlignment="1" applyProtection="1">
      <alignment horizontal="center"/>
    </xf>
    <xf numFmtId="0" fontId="6" fillId="4" borderId="12" xfId="1" applyNumberFormat="1" applyFont="1" applyFill="1" applyBorder="1" applyAlignment="1" applyProtection="1">
      <alignment horizontal="center"/>
    </xf>
    <xf numFmtId="0" fontId="6" fillId="4" borderId="9" xfId="1" applyFont="1" applyFill="1" applyBorder="1" applyAlignment="1" applyProtection="1">
      <alignment horizontal="center"/>
    </xf>
    <xf numFmtId="0" fontId="6" fillId="7" borderId="16" xfId="1" applyFont="1" applyFill="1" applyBorder="1"/>
    <xf numFmtId="0" fontId="6" fillId="10" borderId="16" xfId="1" applyFont="1" applyFill="1" applyBorder="1"/>
    <xf numFmtId="0" fontId="6" fillId="10" borderId="11" xfId="1" applyFont="1" applyFill="1" applyBorder="1"/>
    <xf numFmtId="0" fontId="6" fillId="0" borderId="0" xfId="1" applyFont="1" applyFill="1" applyBorder="1"/>
    <xf numFmtId="0" fontId="6" fillId="0" borderId="0" xfId="1" applyFont="1" applyFill="1" applyBorder="1" applyAlignment="1">
      <alignment horizontal="center"/>
    </xf>
    <xf numFmtId="0" fontId="0" fillId="0" borderId="0" xfId="0" applyFill="1" applyBorder="1"/>
    <xf numFmtId="0" fontId="6" fillId="12" borderId="13" xfId="1" applyFont="1" applyFill="1" applyBorder="1" applyAlignment="1">
      <alignment horizontal="center"/>
    </xf>
    <xf numFmtId="0" fontId="6" fillId="12" borderId="0" xfId="1" applyFont="1" applyFill="1" applyBorder="1" applyAlignment="1">
      <alignment horizontal="center"/>
    </xf>
    <xf numFmtId="0" fontId="6" fillId="12" borderId="12" xfId="1" applyFont="1" applyFill="1" applyBorder="1" applyAlignment="1">
      <alignment horizontal="center"/>
    </xf>
    <xf numFmtId="0" fontId="6" fillId="12" borderId="5" xfId="1" applyFont="1" applyFill="1" applyBorder="1" applyAlignment="1">
      <alignment horizontal="center"/>
    </xf>
    <xf numFmtId="0" fontId="6" fillId="12" borderId="10" xfId="1" applyFont="1" applyFill="1" applyBorder="1" applyAlignment="1">
      <alignment horizontal="center"/>
    </xf>
    <xf numFmtId="0" fontId="6" fillId="12" borderId="11" xfId="1" applyFont="1" applyFill="1" applyBorder="1" applyAlignment="1">
      <alignment horizontal="center"/>
    </xf>
    <xf numFmtId="0" fontId="6" fillId="12" borderId="8" xfId="1" applyFont="1" applyFill="1" applyBorder="1" applyAlignment="1">
      <alignment horizontal="center"/>
    </xf>
    <xf numFmtId="1" fontId="6" fillId="13" borderId="14" xfId="1" applyNumberFormat="1" applyFont="1" applyFill="1" applyBorder="1" applyAlignment="1" applyProtection="1">
      <alignment horizontal="center"/>
    </xf>
    <xf numFmtId="1" fontId="6" fillId="13" borderId="5" xfId="1" applyNumberFormat="1" applyFont="1" applyFill="1" applyBorder="1" applyAlignment="1" applyProtection="1">
      <alignment horizontal="center"/>
    </xf>
    <xf numFmtId="0" fontId="6" fillId="13" borderId="6" xfId="1" applyFont="1" applyFill="1" applyBorder="1" applyAlignment="1">
      <alignment horizontal="center"/>
    </xf>
    <xf numFmtId="1" fontId="6" fillId="13" borderId="12" xfId="1" applyNumberFormat="1" applyFont="1" applyFill="1" applyBorder="1" applyAlignment="1" applyProtection="1">
      <alignment horizontal="center"/>
      <protection locked="0"/>
    </xf>
    <xf numFmtId="0" fontId="6" fillId="13" borderId="7" xfId="1" applyFont="1" applyFill="1" applyBorder="1" applyAlignment="1" applyProtection="1">
      <alignment horizontal="center"/>
      <protection locked="0"/>
    </xf>
    <xf numFmtId="1" fontId="6" fillId="13" borderId="8" xfId="1" applyNumberFormat="1" applyFont="1" applyFill="1" applyBorder="1" applyAlignment="1" applyProtection="1">
      <alignment horizontal="center"/>
      <protection locked="0"/>
    </xf>
    <xf numFmtId="1" fontId="6" fillId="13" borderId="7" xfId="1" applyNumberFormat="1" applyFont="1" applyFill="1" applyBorder="1" applyAlignment="1" applyProtection="1">
      <alignment horizontal="center"/>
      <protection locked="0"/>
    </xf>
    <xf numFmtId="1" fontId="6" fillId="13" borderId="9" xfId="1" applyNumberFormat="1" applyFont="1" applyFill="1" applyBorder="1" applyAlignment="1" applyProtection="1">
      <alignment horizontal="center"/>
      <protection locked="0"/>
    </xf>
    <xf numFmtId="1" fontId="6" fillId="13" borderId="6" xfId="1" applyNumberFormat="1" applyFont="1" applyFill="1" applyBorder="1" applyAlignment="1" applyProtection="1">
      <alignment horizontal="center"/>
      <protection locked="0"/>
    </xf>
    <xf numFmtId="49" fontId="1" fillId="0" borderId="10"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49" fontId="1" fillId="0" borderId="16" xfId="0"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0" xfId="0" applyNumberFormat="1" applyFont="1"/>
    <xf numFmtId="49" fontId="1" fillId="0" borderId="0" xfId="0" applyNumberFormat="1" applyFont="1" applyFill="1" applyBorder="1"/>
    <xf numFmtId="0" fontId="9" fillId="0" borderId="0" xfId="0" applyFont="1" applyFill="1" applyBorder="1" applyAlignment="1">
      <alignment horizontal="center" vertical="center" wrapText="1"/>
    </xf>
    <xf numFmtId="12" fontId="9" fillId="0" borderId="0" xfId="0" applyNumberFormat="1" applyFont="1" applyFill="1" applyBorder="1" applyAlignment="1">
      <alignment horizontal="center" vertical="center" wrapText="1"/>
    </xf>
    <xf numFmtId="0" fontId="6" fillId="10" borderId="1" xfId="1" applyFont="1" applyFill="1" applyBorder="1" applyAlignment="1">
      <alignment horizontal="center"/>
    </xf>
    <xf numFmtId="1" fontId="6" fillId="10" borderId="1" xfId="1" applyNumberFormat="1" applyFont="1" applyFill="1" applyBorder="1" applyAlignment="1" applyProtection="1">
      <alignment horizontal="center"/>
    </xf>
    <xf numFmtId="1" fontId="6" fillId="10" borderId="1" xfId="1" applyNumberFormat="1" applyFont="1" applyFill="1" applyBorder="1" applyAlignment="1">
      <alignment horizontal="center"/>
    </xf>
    <xf numFmtId="0" fontId="6" fillId="10" borderId="1" xfId="1" applyFont="1" applyFill="1" applyBorder="1" applyAlignment="1" applyProtection="1">
      <alignment horizontal="center"/>
    </xf>
    <xf numFmtId="0" fontId="6" fillId="13" borderId="12" xfId="1" applyFont="1" applyFill="1" applyBorder="1" applyAlignment="1">
      <alignment horizontal="center"/>
    </xf>
    <xf numFmtId="0" fontId="8" fillId="4" borderId="12" xfId="1" applyFont="1" applyFill="1" applyBorder="1" applyAlignment="1">
      <alignment horizontal="center"/>
    </xf>
    <xf numFmtId="0" fontId="8" fillId="4" borderId="15" xfId="1" applyFont="1" applyFill="1" applyBorder="1" applyAlignment="1">
      <alignment horizontal="center"/>
    </xf>
    <xf numFmtId="0" fontId="6" fillId="13" borderId="15" xfId="1" applyFont="1" applyFill="1" applyBorder="1" applyAlignment="1">
      <alignment horizontal="center"/>
    </xf>
    <xf numFmtId="0" fontId="0" fillId="0" borderId="0" xfId="0" applyAlignment="1"/>
    <xf numFmtId="0" fontId="4" fillId="0" borderId="1" xfId="0" applyFont="1" applyBorder="1" applyAlignment="1">
      <alignment horizontal="center"/>
    </xf>
    <xf numFmtId="0" fontId="0" fillId="0" borderId="1" xfId="0" applyBorder="1"/>
    <xf numFmtId="0" fontId="4" fillId="0" borderId="1" xfId="0" applyFont="1" applyBorder="1"/>
    <xf numFmtId="0" fontId="5" fillId="0" borderId="1" xfId="0" applyFont="1" applyFill="1" applyBorder="1" applyAlignment="1">
      <alignment horizontal="center"/>
    </xf>
    <xf numFmtId="0" fontId="10" fillId="0" borderId="1" xfId="0" applyFont="1" applyFill="1" applyBorder="1" applyAlignment="1">
      <alignment horizontal="center"/>
    </xf>
    <xf numFmtId="0" fontId="0" fillId="0" borderId="1" xfId="0" applyFill="1" applyBorder="1"/>
    <xf numFmtId="0" fontId="0" fillId="0" borderId="0" xfId="0" applyBorder="1"/>
    <xf numFmtId="0" fontId="1" fillId="0" borderId="0" xfId="0" applyFont="1" applyFill="1" applyBorder="1"/>
    <xf numFmtId="0" fontId="5" fillId="0" borderId="0" xfId="0" applyFont="1" applyFill="1" applyBorder="1" applyAlignment="1">
      <alignment horizontal="center"/>
    </xf>
    <xf numFmtId="0" fontId="10" fillId="0" borderId="0" xfId="0" applyFont="1" applyFill="1" applyBorder="1" applyAlignment="1">
      <alignment horizontal="center"/>
    </xf>
    <xf numFmtId="0" fontId="0" fillId="0" borderId="1" xfId="0" applyBorder="1" applyAlignment="1" applyProtection="1">
      <alignment horizontal="center"/>
      <protection hidden="1"/>
    </xf>
    <xf numFmtId="0" fontId="1" fillId="0" borderId="0" xfId="0" applyFont="1" applyProtection="1">
      <protection hidden="1"/>
    </xf>
    <xf numFmtId="0" fontId="1" fillId="0" borderId="0" xfId="0" applyFont="1" applyBorder="1" applyProtection="1">
      <protection hidden="1"/>
    </xf>
    <xf numFmtId="0" fontId="1" fillId="0" borderId="0" xfId="0" applyFont="1" applyBorder="1" applyAlignment="1" applyProtection="1">
      <alignment horizontal="center"/>
      <protection hidden="1"/>
    </xf>
    <xf numFmtId="0" fontId="1" fillId="14" borderId="1" xfId="0" applyFont="1" applyFill="1" applyBorder="1"/>
    <xf numFmtId="0" fontId="1" fillId="16" borderId="1" xfId="0" applyFont="1" applyFill="1" applyBorder="1"/>
    <xf numFmtId="0" fontId="2" fillId="0" borderId="1" xfId="0" applyFont="1" applyBorder="1" applyAlignment="1">
      <alignment horizontal="center"/>
    </xf>
    <xf numFmtId="0" fontId="7" fillId="0" borderId="1" xfId="0" applyFont="1" applyBorder="1" applyAlignment="1">
      <alignment horizontal="center"/>
    </xf>
    <xf numFmtId="0" fontId="2" fillId="0" borderId="1" xfId="0" applyFont="1" applyFill="1" applyBorder="1" applyAlignment="1">
      <alignment horizontal="center"/>
    </xf>
    <xf numFmtId="164" fontId="0" fillId="0" borderId="1" xfId="0" applyNumberFormat="1" applyBorder="1" applyAlignment="1" applyProtection="1">
      <alignment horizontal="center"/>
      <protection hidden="1"/>
    </xf>
    <xf numFmtId="164" fontId="0" fillId="0" borderId="1" xfId="0" applyNumberFormat="1" applyFill="1" applyBorder="1" applyAlignment="1" applyProtection="1">
      <alignment horizontal="center"/>
      <protection hidden="1"/>
    </xf>
    <xf numFmtId="0" fontId="0" fillId="0" borderId="1" xfId="0" applyBorder="1" applyAlignment="1">
      <alignment horizontal="center"/>
    </xf>
    <xf numFmtId="0" fontId="0" fillId="0" borderId="1" xfId="0" applyBorder="1" applyAlignment="1">
      <alignment horizontal="center"/>
    </xf>
    <xf numFmtId="0" fontId="0" fillId="0" borderId="0" xfId="0" applyAlignment="1">
      <alignment wrapText="1"/>
    </xf>
    <xf numFmtId="0" fontId="3" fillId="0" borderId="0" xfId="0" applyFont="1" applyBorder="1" applyAlignment="1" applyProtection="1">
      <alignment horizontal="center"/>
      <protection hidden="1"/>
    </xf>
    <xf numFmtId="164" fontId="0" fillId="14" borderId="1" xfId="0" applyNumberFormat="1" applyFill="1" applyBorder="1" applyAlignment="1" applyProtection="1">
      <alignment horizontal="center"/>
      <protection hidden="1"/>
    </xf>
    <xf numFmtId="0" fontId="10" fillId="14" borderId="1" xfId="0" applyFont="1" applyFill="1" applyBorder="1" applyAlignment="1">
      <alignment horizontal="center"/>
    </xf>
    <xf numFmtId="0" fontId="0" fillId="14" borderId="1" xfId="0" applyFill="1" applyBorder="1"/>
    <xf numFmtId="0" fontId="10" fillId="14" borderId="1" xfId="0" applyFont="1" applyFill="1" applyBorder="1" applyAlignment="1" applyProtection="1">
      <alignment horizontal="center"/>
      <protection locked="0"/>
    </xf>
    <xf numFmtId="0" fontId="10" fillId="15" borderId="1" xfId="0" applyFont="1" applyFill="1" applyBorder="1" applyAlignment="1">
      <alignment horizontal="center"/>
    </xf>
    <xf numFmtId="164" fontId="0" fillId="15" borderId="1" xfId="0" applyNumberFormat="1" applyFill="1" applyBorder="1" applyAlignment="1" applyProtection="1">
      <alignment horizontal="center"/>
      <protection hidden="1"/>
    </xf>
    <xf numFmtId="0" fontId="0" fillId="15" borderId="1" xfId="0" applyFill="1" applyBorder="1"/>
    <xf numFmtId="0" fontId="11" fillId="18" borderId="1" xfId="0" applyFont="1" applyFill="1" applyBorder="1" applyAlignment="1">
      <alignment horizontal="center"/>
    </xf>
    <xf numFmtId="0" fontId="12" fillId="18" borderId="1" xfId="0" applyFont="1" applyFill="1" applyBorder="1"/>
    <xf numFmtId="164" fontId="12" fillId="18" borderId="1" xfId="0" applyNumberFormat="1" applyFont="1" applyFill="1" applyBorder="1" applyAlignment="1" applyProtection="1">
      <alignment horizontal="center"/>
      <protection hidden="1"/>
    </xf>
    <xf numFmtId="0" fontId="0" fillId="0" borderId="1" xfId="0" applyBorder="1" applyAlignment="1" applyProtection="1">
      <alignment horizontal="center"/>
      <protection locked="0"/>
    </xf>
    <xf numFmtId="0" fontId="4" fillId="0" borderId="1" xfId="0" applyFont="1" applyBorder="1" applyAlignment="1" applyProtection="1">
      <alignment horizontal="center"/>
      <protection locked="0"/>
    </xf>
    <xf numFmtId="0" fontId="4" fillId="0" borderId="1" xfId="0" applyFont="1" applyBorder="1" applyAlignment="1">
      <alignment horizontal="center"/>
    </xf>
    <xf numFmtId="0" fontId="4" fillId="0" borderId="0" xfId="0" applyFont="1" applyFill="1" applyBorder="1" applyAlignment="1">
      <alignment horizontal="left"/>
    </xf>
    <xf numFmtId="0" fontId="0" fillId="0" borderId="0" xfId="0" applyBorder="1" applyAlignment="1">
      <alignment horizontal="left"/>
    </xf>
    <xf numFmtId="0" fontId="0" fillId="0" borderId="1" xfId="0" applyBorder="1" applyAlignment="1">
      <alignment horizontal="center"/>
    </xf>
    <xf numFmtId="0" fontId="1" fillId="0" borderId="1" xfId="0" applyFont="1" applyBorder="1" applyAlignment="1" applyProtection="1">
      <alignment horizontal="center"/>
      <protection locked="0"/>
    </xf>
    <xf numFmtId="0" fontId="1" fillId="16" borderId="1" xfId="0" applyFont="1" applyFill="1" applyBorder="1" applyProtection="1"/>
    <xf numFmtId="0" fontId="1" fillId="16" borderId="1" xfId="0" applyFont="1" applyFill="1" applyBorder="1" applyAlignment="1" applyProtection="1">
      <alignment horizontal="center"/>
      <protection hidden="1"/>
    </xf>
    <xf numFmtId="0" fontId="4" fillId="16" borderId="1" xfId="0" applyFont="1" applyFill="1" applyBorder="1" applyAlignment="1">
      <alignment horizontal="center"/>
    </xf>
    <xf numFmtId="0" fontId="1" fillId="16" borderId="1" xfId="0" applyFont="1" applyFill="1" applyBorder="1" applyProtection="1">
      <protection hidden="1"/>
    </xf>
    <xf numFmtId="1" fontId="1" fillId="16" borderId="1" xfId="0" applyNumberFormat="1" applyFont="1" applyFill="1" applyBorder="1" applyAlignment="1" applyProtection="1">
      <alignment horizontal="center"/>
      <protection hidden="1"/>
    </xf>
    <xf numFmtId="0" fontId="1" fillId="16" borderId="1" xfId="0" applyFont="1" applyFill="1" applyBorder="1" applyAlignment="1" applyProtection="1">
      <alignment horizontal="right"/>
    </xf>
    <xf numFmtId="0" fontId="7" fillId="24" borderId="0" xfId="0" applyFont="1" applyFill="1" applyAlignment="1"/>
    <xf numFmtId="0" fontId="7" fillId="24" borderId="0" xfId="0" applyFont="1" applyFill="1"/>
    <xf numFmtId="0" fontId="6" fillId="0" borderId="0" xfId="0" applyFont="1"/>
    <xf numFmtId="0" fontId="6" fillId="0" borderId="0" xfId="0" applyFont="1" applyProtection="1">
      <protection hidden="1"/>
    </xf>
    <xf numFmtId="164" fontId="6" fillId="0" borderId="0" xfId="0" applyNumberFormat="1" applyFont="1" applyBorder="1" applyAlignment="1" applyProtection="1">
      <alignment horizontal="center"/>
      <protection hidden="1"/>
    </xf>
    <xf numFmtId="0" fontId="6" fillId="21" borderId="1" xfId="0" applyFont="1" applyFill="1" applyBorder="1"/>
    <xf numFmtId="0" fontId="10" fillId="0" borderId="1" xfId="0" applyFont="1" applyFill="1" applyBorder="1" applyAlignment="1" applyProtection="1">
      <alignment horizontal="center"/>
      <protection locked="0"/>
    </xf>
    <xf numFmtId="0" fontId="6" fillId="2" borderId="1" xfId="0" applyFont="1" applyFill="1" applyBorder="1" applyAlignment="1" applyProtection="1">
      <alignment horizontal="center"/>
      <protection hidden="1"/>
    </xf>
    <xf numFmtId="0" fontId="6" fillId="21" borderId="1" xfId="0" applyFont="1" applyFill="1" applyBorder="1" applyProtection="1"/>
    <xf numFmtId="0" fontId="6" fillId="20" borderId="1" xfId="0" applyFont="1" applyFill="1" applyBorder="1" applyAlignment="1" applyProtection="1">
      <alignment horizontal="center"/>
      <protection hidden="1"/>
    </xf>
    <xf numFmtId="0" fontId="6" fillId="0" borderId="0" xfId="0" applyFont="1" applyBorder="1" applyProtection="1">
      <protection hidden="1"/>
    </xf>
    <xf numFmtId="0" fontId="6" fillId="0" borderId="0" xfId="0" applyFont="1" applyBorder="1" applyAlignment="1" applyProtection="1">
      <alignment horizontal="center"/>
      <protection hidden="1"/>
    </xf>
    <xf numFmtId="0" fontId="22" fillId="22" borderId="39" xfId="0" applyFont="1" applyFill="1" applyBorder="1" applyAlignment="1" applyProtection="1">
      <alignment horizontal="center"/>
      <protection hidden="1"/>
    </xf>
    <xf numFmtId="0" fontId="22" fillId="22" borderId="33" xfId="0" applyFont="1" applyFill="1" applyBorder="1" applyAlignment="1" applyProtection="1">
      <alignment horizontal="center"/>
      <protection hidden="1"/>
    </xf>
    <xf numFmtId="0" fontId="16" fillId="0" borderId="18" xfId="0" applyFont="1" applyBorder="1" applyAlignment="1" applyProtection="1">
      <protection hidden="1"/>
    </xf>
    <xf numFmtId="0" fontId="20" fillId="21" borderId="1" xfId="0" applyFont="1" applyFill="1" applyBorder="1"/>
    <xf numFmtId="0" fontId="6" fillId="0" borderId="1" xfId="0" applyFont="1" applyBorder="1"/>
    <xf numFmtId="0" fontId="19" fillId="0" borderId="0" xfId="0" applyFont="1" applyFill="1" applyBorder="1" applyAlignment="1" applyProtection="1">
      <alignment horizontal="center"/>
      <protection hidden="1"/>
    </xf>
    <xf numFmtId="164" fontId="23" fillId="0" borderId="0" xfId="0" applyNumberFormat="1" applyFont="1" applyFill="1" applyBorder="1" applyAlignment="1" applyProtection="1">
      <alignment horizontal="center"/>
      <protection hidden="1"/>
    </xf>
    <xf numFmtId="0" fontId="23" fillId="0" borderId="0" xfId="0" applyFont="1" applyFill="1" applyBorder="1" applyAlignment="1" applyProtection="1">
      <alignment horizontal="center"/>
      <protection hidden="1"/>
    </xf>
    <xf numFmtId="0" fontId="6" fillId="16" borderId="36" xfId="0" applyFont="1" applyFill="1" applyBorder="1" applyAlignment="1" applyProtection="1">
      <alignment horizontal="center"/>
      <protection hidden="1"/>
    </xf>
    <xf numFmtId="164" fontId="6" fillId="16" borderId="36" xfId="0" applyNumberFormat="1" applyFont="1" applyFill="1" applyBorder="1" applyAlignment="1" applyProtection="1">
      <alignment horizontal="center"/>
      <protection hidden="1"/>
    </xf>
    <xf numFmtId="0" fontId="6" fillId="16" borderId="35" xfId="0" applyFont="1" applyFill="1" applyBorder="1" applyAlignment="1" applyProtection="1">
      <alignment horizontal="center"/>
      <protection hidden="1"/>
    </xf>
    <xf numFmtId="0" fontId="6" fillId="16" borderId="1" xfId="0" applyFont="1" applyFill="1" applyBorder="1" applyAlignment="1" applyProtection="1">
      <alignment horizontal="center"/>
      <protection hidden="1"/>
    </xf>
    <xf numFmtId="164" fontId="6" fillId="16" borderId="1" xfId="0" applyNumberFormat="1" applyFont="1" applyFill="1" applyBorder="1" applyAlignment="1" applyProtection="1">
      <alignment horizontal="center"/>
      <protection hidden="1"/>
    </xf>
    <xf numFmtId="0" fontId="6" fillId="16" borderId="28" xfId="0" applyFont="1" applyFill="1" applyBorder="1" applyAlignment="1" applyProtection="1">
      <alignment horizontal="center"/>
      <protection hidden="1"/>
    </xf>
    <xf numFmtId="0" fontId="6" fillId="16" borderId="30" xfId="0" applyFont="1" applyFill="1" applyBorder="1" applyAlignment="1" applyProtection="1">
      <alignment horizontal="center"/>
      <protection hidden="1"/>
    </xf>
    <xf numFmtId="164" fontId="6" fillId="16" borderId="30" xfId="0" applyNumberFormat="1" applyFont="1" applyFill="1" applyBorder="1" applyAlignment="1" applyProtection="1">
      <alignment horizontal="center"/>
      <protection hidden="1"/>
    </xf>
    <xf numFmtId="0" fontId="6" fillId="16" borderId="31" xfId="0" applyFont="1" applyFill="1" applyBorder="1" applyAlignment="1" applyProtection="1">
      <alignment horizontal="center"/>
      <protection hidden="1"/>
    </xf>
    <xf numFmtId="0" fontId="18" fillId="0" borderId="0" xfId="0" applyFont="1" applyFill="1" applyBorder="1" applyAlignment="1" applyProtection="1">
      <protection hidden="1"/>
    </xf>
    <xf numFmtId="0" fontId="6" fillId="21" borderId="1" xfId="0" applyFont="1" applyFill="1" applyBorder="1" applyProtection="1">
      <protection hidden="1"/>
    </xf>
    <xf numFmtId="0" fontId="8" fillId="0" borderId="0" xfId="0" applyFont="1" applyBorder="1" applyAlignment="1" applyProtection="1">
      <alignment horizontal="center"/>
      <protection hidden="1"/>
    </xf>
    <xf numFmtId="0" fontId="17" fillId="22" borderId="21" xfId="0" applyFont="1" applyFill="1" applyBorder="1" applyProtection="1">
      <protection hidden="1"/>
    </xf>
    <xf numFmtId="0" fontId="17" fillId="22" borderId="22" xfId="0" applyFont="1" applyFill="1" applyBorder="1" applyProtection="1">
      <protection hidden="1"/>
    </xf>
    <xf numFmtId="0" fontId="22" fillId="22" borderId="22" xfId="0" applyFont="1" applyFill="1" applyBorder="1" applyAlignment="1" applyProtection="1">
      <alignment horizontal="center"/>
      <protection hidden="1"/>
    </xf>
    <xf numFmtId="0" fontId="22" fillId="22" borderId="26" xfId="0" applyFont="1" applyFill="1" applyBorder="1" applyAlignment="1" applyProtection="1">
      <alignment horizontal="center"/>
      <protection hidden="1"/>
    </xf>
    <xf numFmtId="0" fontId="17" fillId="22" borderId="32" xfId="0" applyFont="1" applyFill="1" applyBorder="1" applyAlignment="1" applyProtection="1">
      <alignment horizontal="right"/>
      <protection hidden="1"/>
    </xf>
    <xf numFmtId="0" fontId="8" fillId="24" borderId="34" xfId="0" applyFont="1" applyFill="1" applyBorder="1" applyProtection="1">
      <protection hidden="1"/>
    </xf>
    <xf numFmtId="0" fontId="22" fillId="25" borderId="27" xfId="0" applyFont="1" applyFill="1" applyBorder="1" applyProtection="1">
      <protection hidden="1"/>
    </xf>
    <xf numFmtId="0" fontId="22" fillId="22" borderId="27" xfId="0" applyFont="1" applyFill="1" applyBorder="1" applyProtection="1">
      <protection hidden="1"/>
    </xf>
    <xf numFmtId="0" fontId="22" fillId="27" borderId="29" xfId="0" applyFont="1" applyFill="1" applyBorder="1" applyProtection="1">
      <protection hidden="1"/>
    </xf>
    <xf numFmtId="0" fontId="22" fillId="23" borderId="23" xfId="0" applyFont="1" applyFill="1" applyBorder="1" applyAlignment="1" applyProtection="1">
      <alignment vertical="center"/>
      <protection hidden="1"/>
    </xf>
    <xf numFmtId="0" fontId="22" fillId="0" borderId="0" xfId="0" applyFont="1" applyFill="1" applyBorder="1" applyAlignment="1" applyProtection="1">
      <alignment vertical="center"/>
      <protection hidden="1"/>
    </xf>
    <xf numFmtId="0" fontId="1" fillId="0" borderId="1" xfId="0" applyFont="1" applyBorder="1" applyAlignment="1" applyProtection="1">
      <alignment horizontal="center"/>
      <protection hidden="1"/>
    </xf>
    <xf numFmtId="0" fontId="2" fillId="24" borderId="1" xfId="0" applyFont="1" applyFill="1" applyBorder="1" applyAlignment="1" applyProtection="1">
      <alignment horizontal="center"/>
      <protection hidden="1"/>
    </xf>
    <xf numFmtId="0" fontId="24" fillId="25" borderId="1" xfId="0" applyFont="1" applyFill="1" applyBorder="1" applyAlignment="1" applyProtection="1">
      <alignment horizontal="center"/>
      <protection hidden="1"/>
    </xf>
    <xf numFmtId="0" fontId="24" fillId="22" borderId="1" xfId="0" applyFont="1" applyFill="1" applyBorder="1" applyAlignment="1" applyProtection="1">
      <alignment horizontal="center"/>
      <protection hidden="1"/>
    </xf>
    <xf numFmtId="0" fontId="24" fillId="23" borderId="1" xfId="0" applyFont="1" applyFill="1" applyBorder="1" applyAlignment="1" applyProtection="1">
      <alignment horizontal="center"/>
      <protection hidden="1"/>
    </xf>
    <xf numFmtId="0" fontId="1" fillId="0" borderId="1" xfId="0" applyFont="1" applyFill="1" applyBorder="1" applyAlignment="1" applyProtection="1">
      <alignment horizontal="center"/>
      <protection hidden="1"/>
    </xf>
    <xf numFmtId="0" fontId="24" fillId="27" borderId="1" xfId="0" applyFont="1" applyFill="1" applyBorder="1" applyAlignment="1" applyProtection="1">
      <alignment horizontal="center"/>
      <protection hidden="1"/>
    </xf>
    <xf numFmtId="0" fontId="2" fillId="0" borderId="0" xfId="0" applyFont="1" applyFill="1" applyBorder="1" applyAlignment="1" applyProtection="1">
      <alignment horizontal="center"/>
      <protection hidden="1"/>
    </xf>
    <xf numFmtId="0" fontId="1" fillId="0" borderId="0" xfId="0" applyFont="1" applyFill="1" applyBorder="1" applyAlignment="1" applyProtection="1">
      <alignment horizontal="center"/>
      <protection hidden="1"/>
    </xf>
    <xf numFmtId="0" fontId="1" fillId="0" borderId="38" xfId="0" applyFont="1" applyFill="1" applyBorder="1" applyAlignment="1" applyProtection="1">
      <alignment horizontal="center"/>
      <protection hidden="1"/>
    </xf>
    <xf numFmtId="0" fontId="1" fillId="0" borderId="0" xfId="0" applyFont="1" applyFill="1" applyBorder="1" applyProtection="1">
      <protection hidden="1"/>
    </xf>
    <xf numFmtId="0" fontId="1" fillId="29" borderId="1" xfId="0" applyFont="1" applyFill="1" applyBorder="1" applyAlignment="1" applyProtection="1">
      <alignment horizontal="center"/>
      <protection hidden="1"/>
    </xf>
    <xf numFmtId="0" fontId="1" fillId="26" borderId="1" xfId="0" applyFont="1" applyFill="1" applyBorder="1" applyAlignment="1" applyProtection="1">
      <alignment horizontal="center"/>
      <protection hidden="1"/>
    </xf>
    <xf numFmtId="0" fontId="1" fillId="27" borderId="1" xfId="0" applyFont="1" applyFill="1" applyBorder="1" applyAlignment="1" applyProtection="1">
      <alignment horizontal="center"/>
      <protection hidden="1"/>
    </xf>
    <xf numFmtId="0" fontId="1" fillId="22" borderId="1" xfId="0" applyFont="1" applyFill="1" applyBorder="1" applyAlignment="1" applyProtection="1">
      <alignment horizontal="center"/>
      <protection hidden="1"/>
    </xf>
    <xf numFmtId="0" fontId="1" fillId="25" borderId="1" xfId="0" applyFont="1" applyFill="1" applyBorder="1" applyAlignment="1" applyProtection="1">
      <alignment horizontal="center"/>
      <protection hidden="1"/>
    </xf>
    <xf numFmtId="0" fontId="1" fillId="28" borderId="1" xfId="0" applyFont="1" applyFill="1" applyBorder="1" applyAlignment="1" applyProtection="1">
      <alignment horizontal="center"/>
      <protection hidden="1"/>
    </xf>
    <xf numFmtId="0" fontId="1" fillId="15" borderId="1" xfId="0" applyFont="1" applyFill="1" applyBorder="1" applyAlignment="1" applyProtection="1">
      <alignment horizontal="center"/>
      <protection hidden="1"/>
    </xf>
    <xf numFmtId="0" fontId="1" fillId="24" borderId="1" xfId="0" applyFont="1" applyFill="1" applyBorder="1" applyAlignment="1" applyProtection="1">
      <alignment horizontal="center"/>
      <protection hidden="1"/>
    </xf>
    <xf numFmtId="0" fontId="26" fillId="0" borderId="1" xfId="0" applyFont="1" applyFill="1" applyBorder="1" applyAlignment="1" applyProtection="1">
      <alignment horizontal="center"/>
      <protection locked="0"/>
    </xf>
    <xf numFmtId="164" fontId="1" fillId="16" borderId="1" xfId="0" applyNumberFormat="1" applyFont="1" applyFill="1" applyBorder="1" applyAlignment="1" applyProtection="1">
      <alignment horizontal="center"/>
      <protection hidden="1"/>
    </xf>
    <xf numFmtId="0" fontId="27" fillId="32" borderId="23" xfId="0" applyFont="1" applyFill="1" applyBorder="1" applyAlignment="1" applyProtection="1">
      <alignment horizontal="center"/>
      <protection hidden="1"/>
    </xf>
    <xf numFmtId="0" fontId="27" fillId="32" borderId="40" xfId="0" applyFont="1" applyFill="1" applyBorder="1" applyAlignment="1" applyProtection="1">
      <alignment horizontal="center"/>
      <protection hidden="1"/>
    </xf>
    <xf numFmtId="0" fontId="27" fillId="29" borderId="23" xfId="0" applyFont="1" applyFill="1" applyBorder="1" applyAlignment="1" applyProtection="1">
      <alignment horizontal="center"/>
      <protection hidden="1"/>
    </xf>
    <xf numFmtId="0" fontId="27" fillId="29" borderId="24" xfId="0" applyFont="1" applyFill="1" applyBorder="1" applyAlignment="1" applyProtection="1">
      <alignment horizontal="center"/>
      <protection hidden="1"/>
    </xf>
    <xf numFmtId="0" fontId="27" fillId="29" borderId="40" xfId="0" applyFont="1" applyFill="1" applyBorder="1" applyAlignment="1" applyProtection="1">
      <alignment horizontal="center"/>
      <protection hidden="1"/>
    </xf>
    <xf numFmtId="0" fontId="27" fillId="0" borderId="2" xfId="0" applyFont="1" applyBorder="1" applyProtection="1">
      <protection hidden="1"/>
    </xf>
    <xf numFmtId="0" fontId="27" fillId="0" borderId="2" xfId="0" applyFont="1" applyBorder="1" applyAlignment="1" applyProtection="1">
      <alignment horizontal="center"/>
      <protection hidden="1"/>
    </xf>
    <xf numFmtId="0" fontId="28" fillId="16" borderId="1" xfId="0" applyFont="1" applyFill="1" applyBorder="1" applyProtection="1">
      <protection hidden="1"/>
    </xf>
    <xf numFmtId="0" fontId="27" fillId="0" borderId="1" xfId="0" applyFont="1" applyBorder="1" applyAlignment="1" applyProtection="1">
      <alignment horizontal="center"/>
      <protection hidden="1"/>
    </xf>
    <xf numFmtId="0" fontId="27" fillId="0" borderId="1" xfId="0" applyFont="1" applyBorder="1" applyProtection="1">
      <protection hidden="1"/>
    </xf>
    <xf numFmtId="0" fontId="29" fillId="0" borderId="1" xfId="0" applyFont="1" applyBorder="1" applyProtection="1">
      <protection hidden="1"/>
    </xf>
    <xf numFmtId="0" fontId="27" fillId="16" borderId="1" xfId="0" applyFont="1" applyFill="1" applyBorder="1" applyProtection="1">
      <protection hidden="1"/>
    </xf>
    <xf numFmtId="0" fontId="27" fillId="0" borderId="0" xfId="0" applyFont="1" applyProtection="1">
      <protection hidden="1"/>
    </xf>
    <xf numFmtId="0" fontId="27" fillId="31" borderId="23" xfId="0" applyFont="1" applyFill="1" applyBorder="1" applyAlignment="1" applyProtection="1">
      <alignment horizontal="center"/>
      <protection hidden="1"/>
    </xf>
    <xf numFmtId="0" fontId="27" fillId="31" borderId="40" xfId="0" applyFont="1" applyFill="1" applyBorder="1" applyAlignment="1" applyProtection="1">
      <alignment horizontal="center"/>
      <protection hidden="1"/>
    </xf>
    <xf numFmtId="0" fontId="29" fillId="30" borderId="42" xfId="0" applyFont="1" applyFill="1" applyBorder="1" applyAlignment="1" applyProtection="1">
      <alignment horizontal="center" vertical="center"/>
      <protection hidden="1"/>
    </xf>
    <xf numFmtId="0" fontId="27" fillId="30" borderId="25" xfId="0" applyFont="1" applyFill="1" applyBorder="1" applyAlignment="1" applyProtection="1">
      <alignment horizontal="center"/>
      <protection hidden="1"/>
    </xf>
    <xf numFmtId="0" fontId="29" fillId="30" borderId="23" xfId="0" applyFont="1" applyFill="1" applyBorder="1" applyAlignment="1" applyProtection="1">
      <alignment horizontal="center" vertical="center"/>
      <protection hidden="1"/>
    </xf>
    <xf numFmtId="0" fontId="27" fillId="30" borderId="40" xfId="0" applyFont="1" applyFill="1" applyBorder="1" applyAlignment="1" applyProtection="1">
      <alignment horizontal="center"/>
      <protection hidden="1"/>
    </xf>
    <xf numFmtId="1" fontId="1" fillId="0" borderId="0" xfId="0" applyNumberFormat="1" applyFont="1" applyFill="1" applyBorder="1" applyAlignment="1" applyProtection="1">
      <alignment horizontal="center"/>
      <protection hidden="1"/>
    </xf>
    <xf numFmtId="0" fontId="8" fillId="21" borderId="1" xfId="0" applyFont="1" applyFill="1" applyBorder="1" applyAlignment="1" applyProtection="1">
      <alignment horizontal="center"/>
      <protection hidden="1"/>
    </xf>
    <xf numFmtId="0" fontId="20" fillId="21" borderId="1" xfId="0" applyFont="1" applyFill="1" applyBorder="1" applyProtection="1">
      <protection hidden="1"/>
    </xf>
    <xf numFmtId="0" fontId="0" fillId="0" borderId="0" xfId="0" applyProtection="1">
      <protection hidden="1"/>
    </xf>
    <xf numFmtId="0" fontId="1" fillId="15" borderId="43" xfId="0" applyFont="1" applyFill="1" applyBorder="1" applyAlignment="1" applyProtection="1">
      <alignment horizontal="center"/>
      <protection hidden="1"/>
    </xf>
    <xf numFmtId="0" fontId="6" fillId="2" borderId="43" xfId="0" applyFont="1" applyFill="1" applyBorder="1" applyAlignment="1" applyProtection="1">
      <alignment horizontal="center"/>
      <protection hidden="1"/>
    </xf>
    <xf numFmtId="0" fontId="6" fillId="20" borderId="43" xfId="0" applyFont="1" applyFill="1" applyBorder="1" applyAlignment="1" applyProtection="1">
      <alignment horizontal="center"/>
      <protection hidden="1"/>
    </xf>
    <xf numFmtId="0" fontId="26" fillId="0" borderId="1" xfId="0" applyFont="1" applyFill="1" applyBorder="1" applyAlignment="1" applyProtection="1">
      <alignment horizontal="center"/>
      <protection locked="0"/>
    </xf>
    <xf numFmtId="164" fontId="1" fillId="16" borderId="43" xfId="0" applyNumberFormat="1" applyFont="1" applyFill="1" applyBorder="1" applyAlignment="1" applyProtection="1">
      <alignment horizontal="center"/>
      <protection hidden="1"/>
    </xf>
    <xf numFmtId="0" fontId="21" fillId="16" borderId="7" xfId="0" applyFont="1" applyFill="1" applyBorder="1" applyAlignment="1" applyProtection="1">
      <alignment horizontal="center"/>
      <protection hidden="1"/>
    </xf>
    <xf numFmtId="0" fontId="8" fillId="22" borderId="12" xfId="0" applyFont="1" applyFill="1" applyBorder="1" applyAlignment="1" applyProtection="1">
      <alignment horizontal="center"/>
      <protection hidden="1"/>
    </xf>
    <xf numFmtId="0" fontId="8" fillId="27" borderId="12" xfId="0" applyFont="1" applyFill="1" applyBorder="1" applyAlignment="1" applyProtection="1">
      <alignment horizontal="center"/>
      <protection hidden="1"/>
    </xf>
    <xf numFmtId="0" fontId="21" fillId="16" borderId="10" xfId="0" applyFont="1" applyFill="1" applyBorder="1" applyAlignment="1" applyProtection="1">
      <alignment horizontal="center"/>
      <protection hidden="1"/>
    </xf>
    <xf numFmtId="0" fontId="8" fillId="24" borderId="15" xfId="0" applyFont="1" applyFill="1" applyBorder="1" applyAlignment="1" applyProtection="1">
      <alignment horizontal="center"/>
      <protection hidden="1"/>
    </xf>
    <xf numFmtId="0" fontId="8" fillId="25" borderId="12" xfId="0" applyFont="1" applyFill="1" applyBorder="1" applyAlignment="1" applyProtection="1">
      <alignment horizontal="center"/>
      <protection hidden="1"/>
    </xf>
    <xf numFmtId="0" fontId="6" fillId="0" borderId="0" xfId="0" applyFont="1" applyBorder="1"/>
    <xf numFmtId="0" fontId="17" fillId="27" borderId="13" xfId="1" applyFont="1" applyFill="1" applyBorder="1" applyAlignment="1">
      <alignment horizontal="center"/>
    </xf>
    <xf numFmtId="0" fontId="17" fillId="27" borderId="26" xfId="1" applyFont="1" applyFill="1" applyBorder="1" applyAlignment="1">
      <alignment horizontal="center"/>
    </xf>
    <xf numFmtId="0" fontId="17" fillId="27" borderId="44" xfId="1" applyFont="1" applyFill="1" applyBorder="1" applyAlignment="1">
      <alignment horizontal="center"/>
    </xf>
    <xf numFmtId="0" fontId="17" fillId="27" borderId="33" xfId="1" applyFont="1" applyFill="1" applyBorder="1" applyAlignment="1">
      <alignment horizontal="center"/>
    </xf>
    <xf numFmtId="0" fontId="6" fillId="33" borderId="45" xfId="1" applyFont="1" applyFill="1" applyBorder="1"/>
    <xf numFmtId="2" fontId="6" fillId="34" borderId="2" xfId="1" applyNumberFormat="1" applyFont="1" applyFill="1" applyBorder="1" applyAlignment="1" applyProtection="1">
      <alignment horizontal="center"/>
      <protection hidden="1"/>
    </xf>
    <xf numFmtId="2" fontId="6" fillId="34" borderId="46" xfId="1" applyNumberFormat="1" applyFont="1" applyFill="1" applyBorder="1" applyAlignment="1" applyProtection="1">
      <alignment horizontal="center"/>
      <protection hidden="1"/>
    </xf>
    <xf numFmtId="0" fontId="6" fillId="33" borderId="27" xfId="1" applyFont="1" applyFill="1" applyBorder="1"/>
    <xf numFmtId="2" fontId="6" fillId="34" borderId="1" xfId="1" applyNumberFormat="1" applyFont="1" applyFill="1" applyBorder="1" applyAlignment="1" applyProtection="1">
      <alignment horizontal="center"/>
      <protection hidden="1"/>
    </xf>
    <xf numFmtId="2" fontId="6" fillId="34" borderId="28" xfId="1" applyNumberFormat="1" applyFont="1" applyFill="1" applyBorder="1" applyAlignment="1" applyProtection="1">
      <alignment horizontal="center"/>
      <protection hidden="1"/>
    </xf>
    <xf numFmtId="0" fontId="6" fillId="33" borderId="29" xfId="1" applyFont="1" applyFill="1" applyBorder="1"/>
    <xf numFmtId="2" fontId="6" fillId="34" borderId="30" xfId="1" applyNumberFormat="1" applyFont="1" applyFill="1" applyBorder="1" applyAlignment="1" applyProtection="1">
      <alignment horizontal="center"/>
      <protection hidden="1"/>
    </xf>
    <xf numFmtId="2" fontId="6" fillId="34" borderId="31" xfId="1" applyNumberFormat="1" applyFont="1" applyFill="1" applyBorder="1" applyAlignment="1" applyProtection="1">
      <alignment horizontal="center"/>
      <protection hidden="1"/>
    </xf>
    <xf numFmtId="0" fontId="8" fillId="35" borderId="15" xfId="0" applyFont="1" applyFill="1" applyBorder="1" applyAlignment="1" applyProtection="1">
      <alignment horizontal="center"/>
      <protection hidden="1"/>
    </xf>
    <xf numFmtId="0" fontId="8" fillId="35" borderId="12" xfId="0" applyFont="1" applyFill="1" applyBorder="1" applyAlignment="1" applyProtection="1">
      <alignment horizontal="center"/>
      <protection hidden="1"/>
    </xf>
    <xf numFmtId="0" fontId="12" fillId="22" borderId="0" xfId="0" applyFont="1" applyFill="1" applyAlignment="1"/>
    <xf numFmtId="0" fontId="31" fillId="22" borderId="7" xfId="0" applyFont="1" applyFill="1" applyBorder="1" applyAlignment="1" applyProtection="1">
      <alignment horizontal="center"/>
      <protection hidden="1"/>
    </xf>
    <xf numFmtId="0" fontId="32" fillId="0" borderId="0" xfId="0" applyFont="1" applyAlignment="1">
      <alignment horizontal="center"/>
    </xf>
    <xf numFmtId="1" fontId="6" fillId="0" borderId="12" xfId="0" applyNumberFormat="1" applyFont="1" applyFill="1" applyBorder="1" applyAlignment="1" applyProtection="1">
      <alignment horizontal="center"/>
      <protection locked="0"/>
    </xf>
    <xf numFmtId="2" fontId="21" fillId="36" borderId="12" xfId="0" applyNumberFormat="1" applyFont="1" applyFill="1" applyBorder="1" applyAlignment="1" applyProtection="1">
      <protection hidden="1"/>
    </xf>
    <xf numFmtId="0" fontId="22" fillId="27" borderId="21" xfId="0" applyFont="1" applyFill="1" applyBorder="1" applyAlignment="1">
      <alignment horizontal="center" vertical="center"/>
    </xf>
    <xf numFmtId="0" fontId="22" fillId="27" borderId="32" xfId="0" applyFont="1" applyFill="1" applyBorder="1" applyAlignment="1">
      <alignment horizontal="center" vertical="center"/>
    </xf>
    <xf numFmtId="0" fontId="6" fillId="0" borderId="15" xfId="0" applyFont="1" applyFill="1" applyBorder="1" applyAlignment="1" applyProtection="1">
      <alignment horizontal="center"/>
      <protection locked="0"/>
    </xf>
    <xf numFmtId="0" fontId="6" fillId="0" borderId="17" xfId="0" applyFont="1" applyFill="1" applyBorder="1" applyAlignment="1" applyProtection="1">
      <alignment horizontal="center"/>
      <protection locked="0"/>
    </xf>
    <xf numFmtId="0" fontId="6" fillId="0" borderId="4" xfId="0" applyFont="1" applyFill="1" applyBorder="1" applyAlignment="1" applyProtection="1">
      <alignment horizontal="center"/>
      <protection locked="0"/>
    </xf>
    <xf numFmtId="14" fontId="6" fillId="0" borderId="17" xfId="0" applyNumberFormat="1" applyFont="1" applyFill="1" applyBorder="1" applyAlignment="1" applyProtection="1">
      <alignment horizontal="center"/>
      <protection locked="0"/>
    </xf>
    <xf numFmtId="14" fontId="6" fillId="0" borderId="4" xfId="0" applyNumberFormat="1" applyFont="1" applyFill="1" applyBorder="1" applyAlignment="1" applyProtection="1">
      <alignment horizontal="center"/>
      <protection locked="0"/>
    </xf>
    <xf numFmtId="0" fontId="8" fillId="23" borderId="15" xfId="0" applyFont="1" applyFill="1" applyBorder="1" applyAlignment="1" applyProtection="1">
      <alignment horizontal="center"/>
      <protection hidden="1"/>
    </xf>
    <xf numFmtId="0" fontId="8" fillId="23" borderId="4" xfId="0" applyFont="1" applyFill="1" applyBorder="1" applyAlignment="1" applyProtection="1">
      <alignment horizontal="center"/>
      <protection hidden="1"/>
    </xf>
    <xf numFmtId="0" fontId="11" fillId="22" borderId="15" xfId="0" applyFont="1" applyFill="1" applyBorder="1" applyAlignment="1" applyProtection="1">
      <alignment horizontal="center"/>
      <protection hidden="1"/>
    </xf>
    <xf numFmtId="0" fontId="11" fillId="22" borderId="17" xfId="0" applyFont="1" applyFill="1" applyBorder="1" applyAlignment="1" applyProtection="1">
      <alignment horizontal="center"/>
      <protection hidden="1"/>
    </xf>
    <xf numFmtId="0" fontId="11" fillId="22" borderId="4" xfId="0" applyFont="1" applyFill="1" applyBorder="1" applyAlignment="1" applyProtection="1">
      <alignment horizontal="center"/>
      <protection hidden="1"/>
    </xf>
    <xf numFmtId="0" fontId="30" fillId="0" borderId="18" xfId="0" applyFont="1" applyBorder="1" applyAlignment="1" applyProtection="1">
      <alignment horizontal="center"/>
      <protection hidden="1"/>
    </xf>
    <xf numFmtId="0" fontId="8" fillId="21" borderId="1" xfId="0" applyFont="1" applyFill="1" applyBorder="1" applyAlignment="1" applyProtection="1">
      <alignment horizontal="center"/>
      <protection hidden="1"/>
    </xf>
    <xf numFmtId="0" fontId="21" fillId="16" borderId="15" xfId="0" applyFont="1" applyFill="1" applyBorder="1" applyAlignment="1" applyProtection="1">
      <alignment horizontal="center"/>
      <protection hidden="1"/>
    </xf>
    <xf numFmtId="0" fontId="21" fillId="16" borderId="4" xfId="0" applyFont="1" applyFill="1" applyBorder="1" applyAlignment="1" applyProtection="1">
      <alignment horizontal="center"/>
      <protection hidden="1"/>
    </xf>
    <xf numFmtId="0" fontId="8" fillId="35" borderId="23" xfId="0" applyFont="1" applyFill="1" applyBorder="1" applyAlignment="1" applyProtection="1">
      <alignment horizontal="center"/>
      <protection hidden="1"/>
    </xf>
    <xf numFmtId="0" fontId="8" fillId="35" borderId="40" xfId="0" applyFont="1" applyFill="1" applyBorder="1" applyAlignment="1" applyProtection="1">
      <alignment horizontal="center"/>
      <protection hidden="1"/>
    </xf>
    <xf numFmtId="0" fontId="8" fillId="35" borderId="32" xfId="0" applyFont="1" applyFill="1" applyBorder="1" applyAlignment="1" applyProtection="1">
      <alignment horizontal="center"/>
      <protection hidden="1"/>
    </xf>
    <xf numFmtId="0" fontId="8" fillId="35" borderId="33" xfId="0" applyFont="1" applyFill="1" applyBorder="1" applyAlignment="1" applyProtection="1">
      <alignment horizontal="center"/>
      <protection hidden="1"/>
    </xf>
    <xf numFmtId="0" fontId="1" fillId="16" borderId="1" xfId="0" applyFont="1" applyFill="1" applyBorder="1" applyAlignment="1" applyProtection="1">
      <alignment horizontal="center"/>
    </xf>
    <xf numFmtId="0" fontId="24" fillId="27" borderId="3" xfId="0" applyFont="1" applyFill="1" applyBorder="1" applyAlignment="1" applyProtection="1">
      <alignment horizontal="center"/>
      <protection hidden="1"/>
    </xf>
    <xf numFmtId="0" fontId="24" fillId="27" borderId="41" xfId="0" applyFont="1" applyFill="1" applyBorder="1" applyAlignment="1" applyProtection="1">
      <alignment horizontal="center"/>
      <protection hidden="1"/>
    </xf>
    <xf numFmtId="0" fontId="24" fillId="27" borderId="37" xfId="0" applyFont="1" applyFill="1" applyBorder="1" applyAlignment="1" applyProtection="1">
      <alignment horizontal="center"/>
      <protection hidden="1"/>
    </xf>
    <xf numFmtId="0" fontId="2" fillId="0" borderId="0" xfId="0" applyFont="1" applyFill="1" applyBorder="1" applyAlignment="1" applyProtection="1">
      <alignment horizontal="center"/>
      <protection hidden="1"/>
    </xf>
    <xf numFmtId="0" fontId="24" fillId="23" borderId="1" xfId="0" applyFont="1" applyFill="1" applyBorder="1" applyAlignment="1" applyProtection="1">
      <alignment horizontal="center"/>
      <protection hidden="1"/>
    </xf>
    <xf numFmtId="0" fontId="24" fillId="22" borderId="1" xfId="0" applyFont="1" applyFill="1" applyBorder="1" applyAlignment="1" applyProtection="1">
      <alignment horizontal="center"/>
      <protection hidden="1"/>
    </xf>
    <xf numFmtId="0" fontId="2" fillId="24" borderId="1" xfId="0" applyFont="1" applyFill="1" applyBorder="1" applyAlignment="1" applyProtection="1">
      <alignment horizontal="center"/>
      <protection hidden="1"/>
    </xf>
    <xf numFmtId="0" fontId="24" fillId="25" borderId="1" xfId="0" applyFont="1" applyFill="1" applyBorder="1" applyAlignment="1" applyProtection="1">
      <alignment horizontal="center"/>
      <protection hidden="1"/>
    </xf>
    <xf numFmtId="0" fontId="6" fillId="16" borderId="15" xfId="1" applyFont="1" applyFill="1" applyBorder="1" applyAlignment="1">
      <alignment horizontal="center"/>
    </xf>
    <xf numFmtId="0" fontId="6" fillId="16" borderId="17" xfId="1" applyFont="1" applyFill="1" applyBorder="1" applyAlignment="1">
      <alignment horizontal="center"/>
    </xf>
    <xf numFmtId="0" fontId="6" fillId="16" borderId="4" xfId="1" applyFont="1" applyFill="1" applyBorder="1" applyAlignment="1">
      <alignment horizontal="center"/>
    </xf>
    <xf numFmtId="49" fontId="1" fillId="0" borderId="15" xfId="0" applyNumberFormat="1" applyFont="1" applyBorder="1" applyAlignment="1">
      <alignment horizontal="center"/>
    </xf>
    <xf numFmtId="49" fontId="1" fillId="0" borderId="17" xfId="0" applyNumberFormat="1" applyFont="1" applyBorder="1" applyAlignment="1">
      <alignment horizontal="center"/>
    </xf>
    <xf numFmtId="49" fontId="1" fillId="0" borderId="4" xfId="0" applyNumberFormat="1" applyFont="1" applyBorder="1" applyAlignment="1">
      <alignment horizontal="center"/>
    </xf>
    <xf numFmtId="0" fontId="8" fillId="16" borderId="15" xfId="1" applyFont="1" applyFill="1" applyBorder="1" applyAlignment="1">
      <alignment horizontal="center"/>
    </xf>
    <xf numFmtId="0" fontId="8" fillId="16" borderId="17" xfId="1" applyFont="1" applyFill="1" applyBorder="1" applyAlignment="1">
      <alignment horizontal="center"/>
    </xf>
    <xf numFmtId="0" fontId="8" fillId="16" borderId="4" xfId="1" applyFont="1" applyFill="1" applyBorder="1" applyAlignment="1">
      <alignment horizontal="center"/>
    </xf>
    <xf numFmtId="0" fontId="11" fillId="17" borderId="19" xfId="0" applyFont="1" applyFill="1" applyBorder="1" applyAlignment="1">
      <alignment horizontal="center" wrapText="1"/>
    </xf>
    <xf numFmtId="0" fontId="11" fillId="17" borderId="0" xfId="0" applyFont="1" applyFill="1" applyBorder="1" applyAlignment="1">
      <alignment horizontal="center" wrapText="1"/>
    </xf>
    <xf numFmtId="0" fontId="11" fillId="17" borderId="0" xfId="0" applyFont="1" applyFill="1" applyAlignment="1">
      <alignment horizontal="center"/>
    </xf>
    <xf numFmtId="0" fontId="14" fillId="22" borderId="0" xfId="0" applyFont="1" applyFill="1" applyAlignment="1">
      <alignment horizontal="left"/>
    </xf>
    <xf numFmtId="0" fontId="14" fillId="22" borderId="20" xfId="0" applyFont="1" applyFill="1" applyBorder="1" applyAlignment="1">
      <alignment horizontal="left"/>
    </xf>
    <xf numFmtId="0" fontId="11" fillId="19" borderId="0" xfId="0" applyFont="1" applyFill="1" applyAlignment="1">
      <alignment horizontal="center"/>
    </xf>
    <xf numFmtId="0" fontId="11" fillId="17" borderId="0" xfId="0" applyFont="1" applyFill="1" applyAlignment="1">
      <alignment horizontal="center" wrapText="1"/>
    </xf>
    <xf numFmtId="0" fontId="0" fillId="0" borderId="1" xfId="0" applyBorder="1" applyAlignment="1">
      <alignment horizontal="center"/>
    </xf>
    <xf numFmtId="0" fontId="34" fillId="0" borderId="0" xfId="2" applyFont="1" applyAlignment="1" applyProtection="1">
      <alignment horizontal="center"/>
      <protection hidden="1"/>
    </xf>
  </cellXfs>
  <cellStyles count="3">
    <cellStyle name="Hipervínculo" xfId="2" builtinId="8"/>
    <cellStyle name="Normal" xfId="0" builtinId="0"/>
    <cellStyle name="Normal 2" xfId="1"/>
  </cellStyles>
  <dxfs count="0"/>
  <tableStyles count="0" defaultTableStyle="TableStyleMedium2" defaultPivotStyle="PivotStyleLight16"/>
  <colors>
    <mruColors>
      <color rgb="FFCCECFF"/>
      <color rgb="FFFFFFCC"/>
      <color rgb="FFFFFF99"/>
      <color rgb="FFCCFFCC"/>
      <color rgb="FFCCFFFF"/>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chemeClr val="accent1"/>
            </a:solidFill>
          </c:spPr>
          <c:invertIfNegative val="0"/>
          <c:cat>
            <c:strRef>
              <c:f>GRAFICAS!$B$5:$B$19</c:f>
              <c:strCache>
                <c:ptCount val="15"/>
                <c:pt idx="0">
                  <c:v>Cubos</c:v>
                </c:pt>
                <c:pt idx="1">
                  <c:v>Semejanzas</c:v>
                </c:pt>
                <c:pt idx="2">
                  <c:v>Dígitos</c:v>
                </c:pt>
                <c:pt idx="3">
                  <c:v>Conceptos</c:v>
                </c:pt>
                <c:pt idx="4">
                  <c:v>Claves</c:v>
                </c:pt>
                <c:pt idx="5">
                  <c:v>Vocabulario</c:v>
                </c:pt>
                <c:pt idx="6">
                  <c:v>Letras y números</c:v>
                </c:pt>
                <c:pt idx="7">
                  <c:v>Matrices</c:v>
                </c:pt>
                <c:pt idx="8">
                  <c:v>Comprensión</c:v>
                </c:pt>
                <c:pt idx="9">
                  <c:v>Búsqueda de símbolos</c:v>
                </c:pt>
                <c:pt idx="10">
                  <c:v>(Figuras incompletas) </c:v>
                </c:pt>
                <c:pt idx="11">
                  <c:v>(Animales) </c:v>
                </c:pt>
                <c:pt idx="12">
                  <c:v>(Información) </c:v>
                </c:pt>
                <c:pt idx="13">
                  <c:v>(Aritmética) </c:v>
                </c:pt>
                <c:pt idx="14">
                  <c:v>(Adivinanzas)</c:v>
                </c:pt>
              </c:strCache>
            </c:strRef>
          </c:cat>
          <c:val>
            <c:numRef>
              <c:f>GRAFICAS!$C$5:$C$19</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dLbls>
          <c:dLblPos val="inEnd"/>
          <c:showLegendKey val="0"/>
          <c:showVal val="1"/>
          <c:showCatName val="0"/>
          <c:showSerName val="0"/>
          <c:showPercent val="0"/>
          <c:showBubbleSize val="0"/>
        </c:dLbls>
        <c:gapWidth val="150"/>
        <c:overlap val="100"/>
        <c:axId val="51978624"/>
        <c:axId val="51980160"/>
      </c:barChart>
      <c:catAx>
        <c:axId val="51978624"/>
        <c:scaling>
          <c:orientation val="minMax"/>
        </c:scaling>
        <c:delete val="0"/>
        <c:axPos val="b"/>
        <c:numFmt formatCode="Estándar" sourceLinked="1"/>
        <c:majorTickMark val="out"/>
        <c:minorTickMark val="none"/>
        <c:tickLblPos val="nextTo"/>
        <c:crossAx val="51980160"/>
        <c:crosses val="autoZero"/>
        <c:auto val="1"/>
        <c:lblAlgn val="ctr"/>
        <c:lblOffset val="100"/>
        <c:noMultiLvlLbl val="0"/>
      </c:catAx>
      <c:valAx>
        <c:axId val="51980160"/>
        <c:scaling>
          <c:orientation val="minMax"/>
          <c:max val="20"/>
          <c:min val="0"/>
        </c:scaling>
        <c:delete val="0"/>
        <c:axPos val="l"/>
        <c:majorGridlines/>
        <c:numFmt formatCode="0" sourceLinked="1"/>
        <c:majorTickMark val="out"/>
        <c:minorTickMark val="none"/>
        <c:tickLblPos val="nextTo"/>
        <c:crossAx val="51978624"/>
        <c:crosses val="autoZero"/>
        <c:crossBetween val="between"/>
      </c:valAx>
    </c:plotArea>
    <c:legend>
      <c:legendPos val="r"/>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barChart>
        <c:barDir val="col"/>
        <c:grouping val="stacked"/>
        <c:varyColors val="0"/>
        <c:ser>
          <c:idx val="0"/>
          <c:order val="0"/>
          <c:invertIfNegative val="0"/>
          <c:cat>
            <c:strRef>
              <c:f>GRAFICAS!$B$26:$B$30</c:f>
              <c:strCache>
                <c:ptCount val="5"/>
                <c:pt idx="0">
                  <c:v>Comprensión Verbal</c:v>
                </c:pt>
                <c:pt idx="1">
                  <c:v>Razonmato perceptivo</c:v>
                </c:pt>
                <c:pt idx="2">
                  <c:v>Memoria de trabajo</c:v>
                </c:pt>
                <c:pt idx="3">
                  <c:v>Velocidad procesamto</c:v>
                </c:pt>
                <c:pt idx="4">
                  <c:v>CI total</c:v>
                </c:pt>
              </c:strCache>
            </c:strRef>
          </c:cat>
          <c:val>
            <c:numRef>
              <c:f>GRAFICAS!$C$26:$C$30</c:f>
              <c:numCache>
                <c:formatCode>Estándar</c:formatCode>
                <c:ptCount val="5"/>
                <c:pt idx="0">
                  <c:v>#N/A</c:v>
                </c:pt>
                <c:pt idx="1">
                  <c:v>#N/A</c:v>
                </c:pt>
                <c:pt idx="2">
                  <c:v>#N/A</c:v>
                </c:pt>
                <c:pt idx="3">
                  <c:v>#N/A</c:v>
                </c:pt>
                <c:pt idx="4">
                  <c:v>#N/A</c:v>
                </c:pt>
              </c:numCache>
            </c:numRef>
          </c:val>
        </c:ser>
        <c:dLbls>
          <c:dLblPos val="inEnd"/>
          <c:showLegendKey val="0"/>
          <c:showVal val="1"/>
          <c:showCatName val="0"/>
          <c:showSerName val="0"/>
          <c:showPercent val="0"/>
          <c:showBubbleSize val="0"/>
        </c:dLbls>
        <c:gapWidth val="150"/>
        <c:overlap val="100"/>
        <c:axId val="52013312"/>
        <c:axId val="52015104"/>
      </c:barChart>
      <c:catAx>
        <c:axId val="52013312"/>
        <c:scaling>
          <c:orientation val="minMax"/>
        </c:scaling>
        <c:delete val="0"/>
        <c:axPos val="b"/>
        <c:numFmt formatCode="Estándar" sourceLinked="1"/>
        <c:majorTickMark val="out"/>
        <c:minorTickMark val="none"/>
        <c:tickLblPos val="nextTo"/>
        <c:crossAx val="52015104"/>
        <c:crosses val="autoZero"/>
        <c:auto val="1"/>
        <c:lblAlgn val="ctr"/>
        <c:lblOffset val="100"/>
        <c:noMultiLvlLbl val="0"/>
      </c:catAx>
      <c:valAx>
        <c:axId val="52015104"/>
        <c:scaling>
          <c:orientation val="minMax"/>
        </c:scaling>
        <c:delete val="0"/>
        <c:axPos val="l"/>
        <c:majorGridlines/>
        <c:numFmt formatCode="Estándar" sourceLinked="1"/>
        <c:majorTickMark val="out"/>
        <c:minorTickMark val="none"/>
        <c:tickLblPos val="nextTo"/>
        <c:crossAx val="52013312"/>
        <c:crosses val="autoZero"/>
        <c:crossBetween val="between"/>
      </c:valAx>
    </c:plotArea>
    <c:legend>
      <c:legendPos val="r"/>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752475</xdr:colOff>
      <xdr:row>1</xdr:row>
      <xdr:rowOff>133350</xdr:rowOff>
    </xdr:from>
    <xdr:to>
      <xdr:col>9</xdr:col>
      <xdr:colOff>752475</xdr:colOff>
      <xdr:row>18</xdr:row>
      <xdr:rowOff>152400</xdr:rowOff>
    </xdr:to>
    <xdr:graphicFrame macro="">
      <xdr:nvGraphicFramePr>
        <xdr:cNvPr id="116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9525</xdr:colOff>
      <xdr:row>21</xdr:row>
      <xdr:rowOff>19050</xdr:rowOff>
    </xdr:from>
    <xdr:to>
      <xdr:col>9</xdr:col>
      <xdr:colOff>752475</xdr:colOff>
      <xdr:row>36</xdr:row>
      <xdr:rowOff>0</xdr:rowOff>
    </xdr:to>
    <xdr:graphicFrame macro="">
      <xdr:nvGraphicFramePr>
        <xdr:cNvPr id="116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600075</xdr:colOff>
      <xdr:row>41</xdr:row>
      <xdr:rowOff>0</xdr:rowOff>
    </xdr:from>
    <xdr:to>
      <xdr:col>9</xdr:col>
      <xdr:colOff>356985</xdr:colOff>
      <xdr:row>56</xdr:row>
      <xdr:rowOff>123825</xdr:rowOff>
    </xdr:to>
    <xdr:pic>
      <xdr:nvPicPr>
        <xdr:cNvPr id="5" name="4 Imagen"/>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0" y="6153150"/>
          <a:ext cx="4957560" cy="255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10</xdr:col>
      <xdr:colOff>47625</xdr:colOff>
      <xdr:row>21</xdr:row>
      <xdr:rowOff>152400</xdr:rowOff>
    </xdr:from>
    <xdr:ext cx="2066925" cy="264560"/>
    <xdr:sp macro="" textlink="">
      <xdr:nvSpPr>
        <xdr:cNvPr id="2" name="1 CuadroTexto"/>
        <xdr:cNvSpPr txBox="1"/>
      </xdr:nvSpPr>
      <xdr:spPr>
        <a:xfrm>
          <a:off x="6724650" y="3838575"/>
          <a:ext cx="20669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E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nuel/AppData/Local/Opera/Documents/temporary_downloads/WISC-IV-PUNTAJ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ntajes"/>
    </sheetNames>
    <sheetDataSet>
      <sheetData sheetId="0">
        <row r="4">
          <cell r="A4">
            <v>3</v>
          </cell>
          <cell r="B4">
            <v>45</v>
          </cell>
          <cell r="C4" t="str">
            <v>&lt;0,1</v>
          </cell>
          <cell r="D4" t="str">
            <v>42-57</v>
          </cell>
        </row>
        <row r="5">
          <cell r="A5">
            <v>4</v>
          </cell>
          <cell r="B5">
            <v>51</v>
          </cell>
          <cell r="C5" t="str">
            <v>&lt;0,1</v>
          </cell>
          <cell r="D5" t="str">
            <v>47-63</v>
          </cell>
        </row>
        <row r="6">
          <cell r="A6">
            <v>5</v>
          </cell>
          <cell r="B6">
            <v>53</v>
          </cell>
          <cell r="C6" t="str">
            <v>&lt;0,1</v>
          </cell>
          <cell r="D6" t="str">
            <v>49-65</v>
          </cell>
        </row>
        <row r="7">
          <cell r="A7">
            <v>6</v>
          </cell>
          <cell r="B7">
            <v>55</v>
          </cell>
          <cell r="C7">
            <v>0.1</v>
          </cell>
          <cell r="D7" t="str">
            <v>51-67</v>
          </cell>
        </row>
        <row r="8">
          <cell r="A8">
            <v>7</v>
          </cell>
          <cell r="B8">
            <v>56</v>
          </cell>
          <cell r="C8">
            <v>0.2</v>
          </cell>
          <cell r="D8" t="str">
            <v>52-68</v>
          </cell>
        </row>
        <row r="9">
          <cell r="A9">
            <v>8</v>
          </cell>
          <cell r="B9">
            <v>58</v>
          </cell>
          <cell r="C9">
            <v>0.3</v>
          </cell>
          <cell r="D9" t="str">
            <v>54-70</v>
          </cell>
        </row>
        <row r="10">
          <cell r="A10">
            <v>9</v>
          </cell>
          <cell r="B10">
            <v>59</v>
          </cell>
          <cell r="C10">
            <v>0.3</v>
          </cell>
          <cell r="D10" t="str">
            <v>55-71</v>
          </cell>
        </row>
        <row r="11">
          <cell r="A11">
            <v>10</v>
          </cell>
          <cell r="B11">
            <v>61</v>
          </cell>
          <cell r="C11">
            <v>0.4</v>
          </cell>
          <cell r="D11" t="str">
            <v>56-72</v>
          </cell>
        </row>
        <row r="12">
          <cell r="A12">
            <v>11</v>
          </cell>
          <cell r="B12">
            <v>65</v>
          </cell>
          <cell r="C12">
            <v>0.9</v>
          </cell>
          <cell r="D12" t="str">
            <v>60-76</v>
          </cell>
        </row>
        <row r="13">
          <cell r="A13">
            <v>12</v>
          </cell>
          <cell r="B13">
            <v>68</v>
          </cell>
          <cell r="C13">
            <v>2</v>
          </cell>
          <cell r="D13" t="str">
            <v>62-78</v>
          </cell>
        </row>
        <row r="14">
          <cell r="A14">
            <v>13</v>
          </cell>
          <cell r="B14">
            <v>70</v>
          </cell>
          <cell r="C14">
            <v>2</v>
          </cell>
          <cell r="D14" t="str">
            <v>65-80</v>
          </cell>
        </row>
        <row r="15">
          <cell r="A15">
            <v>14</v>
          </cell>
          <cell r="B15">
            <v>72</v>
          </cell>
          <cell r="C15">
            <v>3</v>
          </cell>
          <cell r="D15" t="str">
            <v>66-82</v>
          </cell>
        </row>
        <row r="16">
          <cell r="A16">
            <v>15</v>
          </cell>
          <cell r="B16">
            <v>73</v>
          </cell>
          <cell r="C16">
            <v>4</v>
          </cell>
          <cell r="D16" t="str">
            <v>68-84</v>
          </cell>
        </row>
        <row r="17">
          <cell r="A17">
            <v>16</v>
          </cell>
          <cell r="B17">
            <v>75</v>
          </cell>
          <cell r="C17">
            <v>5</v>
          </cell>
          <cell r="D17" t="str">
            <v>70-85</v>
          </cell>
        </row>
        <row r="18">
          <cell r="A18">
            <v>17</v>
          </cell>
          <cell r="B18">
            <v>77</v>
          </cell>
          <cell r="C18">
            <v>6</v>
          </cell>
          <cell r="D18" t="str">
            <v>71-87</v>
          </cell>
        </row>
        <row r="19">
          <cell r="A19">
            <v>18</v>
          </cell>
          <cell r="B19">
            <v>78</v>
          </cell>
          <cell r="C19">
            <v>7</v>
          </cell>
          <cell r="D19" t="str">
            <v>72-88</v>
          </cell>
        </row>
        <row r="20">
          <cell r="A20">
            <v>19</v>
          </cell>
          <cell r="B20">
            <v>90</v>
          </cell>
          <cell r="C20">
            <v>9</v>
          </cell>
          <cell r="D20" t="str">
            <v>74-90</v>
          </cell>
        </row>
        <row r="21">
          <cell r="A21">
            <v>20</v>
          </cell>
          <cell r="B21">
            <v>82</v>
          </cell>
          <cell r="C21">
            <v>11</v>
          </cell>
          <cell r="D21" t="str">
            <v>76-91</v>
          </cell>
        </row>
        <row r="22">
          <cell r="A22">
            <v>21</v>
          </cell>
          <cell r="B22">
            <v>83</v>
          </cell>
          <cell r="C22">
            <v>13</v>
          </cell>
          <cell r="D22" t="str">
            <v>77-93</v>
          </cell>
        </row>
        <row r="23">
          <cell r="A23">
            <v>22</v>
          </cell>
          <cell r="B23">
            <v>85</v>
          </cell>
          <cell r="C23">
            <v>16</v>
          </cell>
          <cell r="D23" t="str">
            <v>78-94</v>
          </cell>
        </row>
        <row r="24">
          <cell r="A24">
            <v>23</v>
          </cell>
          <cell r="B24">
            <v>87</v>
          </cell>
          <cell r="C24">
            <v>20</v>
          </cell>
          <cell r="D24" t="str">
            <v>81-96</v>
          </cell>
        </row>
        <row r="25">
          <cell r="A25">
            <v>24</v>
          </cell>
          <cell r="B25">
            <v>89</v>
          </cell>
          <cell r="C25">
            <v>24</v>
          </cell>
          <cell r="D25" t="str">
            <v>82-98</v>
          </cell>
        </row>
        <row r="26">
          <cell r="A26">
            <v>25</v>
          </cell>
          <cell r="B26">
            <v>91</v>
          </cell>
          <cell r="C26">
            <v>28</v>
          </cell>
          <cell r="D26" t="str">
            <v>84-100</v>
          </cell>
        </row>
        <row r="27">
          <cell r="A27">
            <v>26</v>
          </cell>
          <cell r="B27">
            <v>93</v>
          </cell>
          <cell r="C27">
            <v>32</v>
          </cell>
          <cell r="D27" t="str">
            <v>86-102</v>
          </cell>
        </row>
        <row r="28">
          <cell r="A28">
            <v>27</v>
          </cell>
          <cell r="B28">
            <v>95</v>
          </cell>
          <cell r="C28">
            <v>38</v>
          </cell>
          <cell r="D28" t="str">
            <v>88-104</v>
          </cell>
        </row>
        <row r="29">
          <cell r="A29">
            <v>28</v>
          </cell>
          <cell r="B29">
            <v>97</v>
          </cell>
          <cell r="C29">
            <v>43</v>
          </cell>
          <cell r="D29" t="str">
            <v>90-106</v>
          </cell>
        </row>
        <row r="30">
          <cell r="A30">
            <v>29</v>
          </cell>
          <cell r="B30">
            <v>99</v>
          </cell>
          <cell r="C30">
            <v>48</v>
          </cell>
          <cell r="D30" t="str">
            <v>91-107</v>
          </cell>
        </row>
        <row r="31">
          <cell r="A31">
            <v>30</v>
          </cell>
          <cell r="B31">
            <v>101</v>
          </cell>
          <cell r="C31">
            <v>52</v>
          </cell>
          <cell r="D31" t="str">
            <v>93-109</v>
          </cell>
        </row>
        <row r="32">
          <cell r="A32">
            <v>31</v>
          </cell>
          <cell r="B32">
            <v>103</v>
          </cell>
          <cell r="C32">
            <v>58</v>
          </cell>
          <cell r="D32" t="str">
            <v>95-111</v>
          </cell>
        </row>
        <row r="33">
          <cell r="A33">
            <v>32</v>
          </cell>
          <cell r="B33">
            <v>105</v>
          </cell>
          <cell r="C33">
            <v>63</v>
          </cell>
          <cell r="D33" t="str">
            <v>97-112</v>
          </cell>
        </row>
        <row r="34">
          <cell r="A34">
            <v>33</v>
          </cell>
          <cell r="B34">
            <v>107</v>
          </cell>
          <cell r="C34">
            <v>67</v>
          </cell>
          <cell r="D34" t="str">
            <v>98-114</v>
          </cell>
        </row>
        <row r="35">
          <cell r="A35">
            <v>34</v>
          </cell>
          <cell r="B35">
            <v>108</v>
          </cell>
          <cell r="C35">
            <v>71</v>
          </cell>
          <cell r="D35" t="str">
            <v>100-116</v>
          </cell>
        </row>
        <row r="36">
          <cell r="A36">
            <v>35</v>
          </cell>
          <cell r="B36">
            <v>110</v>
          </cell>
          <cell r="C36">
            <v>76</v>
          </cell>
          <cell r="D36" t="str">
            <v>102-117</v>
          </cell>
        </row>
        <row r="37">
          <cell r="A37">
            <v>36</v>
          </cell>
          <cell r="B37">
            <v>113</v>
          </cell>
          <cell r="C37">
            <v>80</v>
          </cell>
          <cell r="D37" t="str">
            <v>104-119</v>
          </cell>
        </row>
        <row r="38">
          <cell r="A38">
            <v>37</v>
          </cell>
          <cell r="B38">
            <v>114</v>
          </cell>
          <cell r="C38">
            <v>83</v>
          </cell>
          <cell r="D38" t="str">
            <v>105-121</v>
          </cell>
        </row>
        <row r="39">
          <cell r="A39">
            <v>38</v>
          </cell>
          <cell r="B39">
            <v>116</v>
          </cell>
          <cell r="C39">
            <v>86</v>
          </cell>
          <cell r="D39" t="str">
            <v>107-122</v>
          </cell>
        </row>
        <row r="40">
          <cell r="A40">
            <v>39</v>
          </cell>
          <cell r="B40">
            <v>118</v>
          </cell>
          <cell r="C40">
            <v>88</v>
          </cell>
          <cell r="D40" t="str">
            <v>108-124</v>
          </cell>
        </row>
        <row r="41">
          <cell r="A41">
            <v>40</v>
          </cell>
          <cell r="B41">
            <v>120</v>
          </cell>
          <cell r="C41">
            <v>91</v>
          </cell>
          <cell r="D41" t="str">
            <v>110-126</v>
          </cell>
        </row>
        <row r="42">
          <cell r="A42">
            <v>41</v>
          </cell>
          <cell r="B42">
            <v>122</v>
          </cell>
          <cell r="C42">
            <v>93</v>
          </cell>
          <cell r="D42" t="str">
            <v>112-128</v>
          </cell>
        </row>
        <row r="43">
          <cell r="A43">
            <v>42</v>
          </cell>
          <cell r="B43">
            <v>123</v>
          </cell>
          <cell r="C43">
            <v>94</v>
          </cell>
          <cell r="D43" t="str">
            <v>113-129</v>
          </cell>
        </row>
        <row r="44">
          <cell r="A44">
            <v>43</v>
          </cell>
          <cell r="B44">
            <v>125</v>
          </cell>
          <cell r="C44">
            <v>95</v>
          </cell>
          <cell r="D44" t="str">
            <v>115-131</v>
          </cell>
        </row>
        <row r="45">
          <cell r="A45">
            <v>44</v>
          </cell>
          <cell r="B45">
            <v>126</v>
          </cell>
          <cell r="C45">
            <v>96</v>
          </cell>
          <cell r="D45" t="str">
            <v>116-132</v>
          </cell>
        </row>
        <row r="46">
          <cell r="A46">
            <v>45</v>
          </cell>
          <cell r="B46">
            <v>128</v>
          </cell>
          <cell r="C46">
            <v>97</v>
          </cell>
          <cell r="D46" t="str">
            <v>118-134</v>
          </cell>
        </row>
        <row r="47">
          <cell r="A47">
            <v>46</v>
          </cell>
          <cell r="B47">
            <v>131</v>
          </cell>
          <cell r="C47">
            <v>98</v>
          </cell>
          <cell r="D47" t="str">
            <v>121-136</v>
          </cell>
        </row>
        <row r="48">
          <cell r="A48">
            <v>47</v>
          </cell>
          <cell r="B48">
            <v>132</v>
          </cell>
          <cell r="C48">
            <v>98</v>
          </cell>
          <cell r="D48" t="str">
            <v>122-138</v>
          </cell>
        </row>
        <row r="49">
          <cell r="A49">
            <v>48</v>
          </cell>
          <cell r="B49">
            <v>134</v>
          </cell>
          <cell r="C49">
            <v>99</v>
          </cell>
          <cell r="D49" t="str">
            <v>124-139</v>
          </cell>
        </row>
        <row r="50">
          <cell r="A50">
            <v>49</v>
          </cell>
          <cell r="B50">
            <v>136</v>
          </cell>
          <cell r="C50">
            <v>99.1</v>
          </cell>
          <cell r="D50" t="str">
            <v>125-140</v>
          </cell>
        </row>
        <row r="51">
          <cell r="A51">
            <v>50</v>
          </cell>
          <cell r="B51">
            <v>137</v>
          </cell>
          <cell r="C51">
            <v>99.3</v>
          </cell>
          <cell r="D51" t="str">
            <v>126-142</v>
          </cell>
        </row>
        <row r="52">
          <cell r="A52">
            <v>51</v>
          </cell>
          <cell r="B52">
            <v>139</v>
          </cell>
          <cell r="C52">
            <v>99.6</v>
          </cell>
          <cell r="D52" t="str">
            <v>128-144</v>
          </cell>
        </row>
        <row r="53">
          <cell r="A53">
            <v>52</v>
          </cell>
          <cell r="B53">
            <v>142</v>
          </cell>
          <cell r="C53">
            <v>99.7</v>
          </cell>
          <cell r="D53" t="str">
            <v>130-146</v>
          </cell>
        </row>
        <row r="54">
          <cell r="A54">
            <v>53</v>
          </cell>
          <cell r="B54">
            <v>143</v>
          </cell>
          <cell r="C54">
            <v>99.8</v>
          </cell>
          <cell r="D54" t="str">
            <v>132-148</v>
          </cell>
        </row>
        <row r="55">
          <cell r="A55">
            <v>54</v>
          </cell>
          <cell r="B55">
            <v>145</v>
          </cell>
          <cell r="C55">
            <v>99.9</v>
          </cell>
          <cell r="D55" t="str">
            <v>133-149</v>
          </cell>
        </row>
        <row r="56">
          <cell r="A56">
            <v>55</v>
          </cell>
          <cell r="B56">
            <v>147</v>
          </cell>
          <cell r="C56" t="str">
            <v>&gt;99,9</v>
          </cell>
          <cell r="D56" t="str">
            <v>135-151</v>
          </cell>
        </row>
        <row r="57">
          <cell r="A57">
            <v>56</v>
          </cell>
          <cell r="B57">
            <v>149</v>
          </cell>
          <cell r="C57" t="str">
            <v>&gt;99,9</v>
          </cell>
          <cell r="D57" t="str">
            <v>137-153</v>
          </cell>
        </row>
        <row r="58">
          <cell r="A58">
            <v>57</v>
          </cell>
          <cell r="B58">
            <v>155</v>
          </cell>
          <cell r="C58" t="str">
            <v>&gt;99,9</v>
          </cell>
          <cell r="D58" t="str">
            <v>143-158</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uv.es/~magarpa3/Index.html"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91"/>
  <sheetViews>
    <sheetView tabSelected="1" zoomScale="120" zoomScaleNormal="120" workbookViewId="0">
      <selection activeCell="E5" sqref="E5"/>
    </sheetView>
  </sheetViews>
  <sheetFormatPr baseColWidth="10" defaultRowHeight="12.75" x14ac:dyDescent="0.2"/>
  <cols>
    <col min="1" max="1" width="27.85546875" bestFit="1" customWidth="1"/>
    <col min="2" max="2" width="9.5703125" bestFit="1" customWidth="1"/>
    <col min="3" max="3" width="10.140625" bestFit="1" customWidth="1"/>
    <col min="4" max="4" width="6.42578125" customWidth="1"/>
    <col min="5" max="5" width="13.28515625" bestFit="1" customWidth="1"/>
    <col min="6" max="10" width="6.42578125" customWidth="1"/>
    <col min="11" max="23" width="11.5703125" customWidth="1"/>
    <col min="28" max="28" width="11.5703125" customWidth="1"/>
  </cols>
  <sheetData>
    <row r="1" spans="1:28" ht="13.5" thickBot="1" x14ac:dyDescent="0.25">
      <c r="A1" s="241" t="s">
        <v>585</v>
      </c>
      <c r="B1" s="155"/>
      <c r="C1" s="254" t="s">
        <v>258</v>
      </c>
      <c r="D1" s="255"/>
      <c r="E1" s="255"/>
      <c r="F1" s="255"/>
      <c r="G1" s="255"/>
      <c r="H1" s="255"/>
      <c r="I1" s="255"/>
      <c r="J1" s="256"/>
      <c r="L1" s="1"/>
      <c r="M1" s="1"/>
      <c r="N1" s="128"/>
      <c r="O1" s="128"/>
      <c r="P1" s="128"/>
      <c r="Q1" s="128"/>
      <c r="R1" s="128"/>
      <c r="S1" s="1"/>
      <c r="T1" s="1"/>
      <c r="U1" s="1"/>
      <c r="V1" s="1"/>
      <c r="W1" s="1"/>
      <c r="X1" s="1"/>
      <c r="Y1" s="1"/>
      <c r="Z1" s="1"/>
      <c r="AA1" s="1"/>
      <c r="AB1" s="1"/>
    </row>
    <row r="2" spans="1:28" ht="13.5" thickBot="1" x14ac:dyDescent="0.25">
      <c r="A2" s="242" t="s">
        <v>591</v>
      </c>
      <c r="B2" s="155"/>
      <c r="C2" s="238" t="s">
        <v>586</v>
      </c>
      <c r="D2" s="247"/>
      <c r="E2" s="248"/>
      <c r="F2" s="248"/>
      <c r="G2" s="249"/>
      <c r="H2" s="239" t="s">
        <v>587</v>
      </c>
      <c r="I2" s="250"/>
      <c r="J2" s="251"/>
      <c r="K2" s="3"/>
      <c r="L2" s="1"/>
      <c r="M2" s="1"/>
      <c r="N2" s="1"/>
      <c r="O2" s="1"/>
      <c r="P2" s="1"/>
      <c r="Q2" s="1"/>
      <c r="R2" s="1"/>
      <c r="S2" s="1"/>
      <c r="T2" s="1"/>
      <c r="U2" s="1"/>
      <c r="V2" s="1"/>
      <c r="W2" s="1"/>
      <c r="X2" s="1"/>
      <c r="Y2" s="1"/>
      <c r="Z2" s="1"/>
      <c r="AA2" s="1"/>
      <c r="AB2" s="1"/>
    </row>
    <row r="3" spans="1:28" ht="14.25" thickBot="1" x14ac:dyDescent="0.3">
      <c r="A3" s="291" t="s">
        <v>594</v>
      </c>
      <c r="B3" s="257" t="s">
        <v>153</v>
      </c>
      <c r="C3" s="257"/>
      <c r="D3" s="140"/>
      <c r="E3" s="261" t="s">
        <v>592</v>
      </c>
      <c r="F3" s="262"/>
      <c r="G3" s="243"/>
      <c r="H3" s="263" t="s">
        <v>593</v>
      </c>
      <c r="I3" s="264"/>
      <c r="J3" s="244">
        <f>((G3*B29)/100)/12</f>
        <v>0</v>
      </c>
      <c r="K3" s="1"/>
      <c r="L3" s="1"/>
      <c r="M3" s="1"/>
      <c r="N3" s="1"/>
      <c r="O3" s="1"/>
      <c r="P3" s="1"/>
      <c r="Q3" s="1"/>
      <c r="R3" s="1"/>
      <c r="S3" s="1"/>
      <c r="T3" s="1"/>
      <c r="U3" s="1"/>
      <c r="V3" s="1"/>
      <c r="W3" s="1"/>
      <c r="X3" s="1"/>
      <c r="Y3" s="1"/>
      <c r="Z3" s="1"/>
      <c r="AA3" s="1"/>
      <c r="AB3" s="1"/>
    </row>
    <row r="4" spans="1:28" ht="13.5" customHeight="1" x14ac:dyDescent="0.2">
      <c r="A4" s="210" t="s">
        <v>3</v>
      </c>
      <c r="B4" s="210" t="s">
        <v>183</v>
      </c>
      <c r="C4" s="258" t="s">
        <v>195</v>
      </c>
      <c r="D4" s="258"/>
      <c r="E4" s="258"/>
      <c r="F4" s="258"/>
      <c r="G4" s="258"/>
      <c r="H4" s="258"/>
      <c r="I4" s="210" t="s">
        <v>39</v>
      </c>
      <c r="J4" s="210" t="s">
        <v>35</v>
      </c>
      <c r="K4" s="102"/>
      <c r="L4" s="1"/>
      <c r="M4" s="1"/>
      <c r="N4" s="1"/>
      <c r="O4" s="1"/>
      <c r="P4" s="1"/>
      <c r="Q4" s="1"/>
      <c r="R4" s="1"/>
      <c r="S4" s="1"/>
      <c r="T4" s="1"/>
      <c r="U4" s="1"/>
      <c r="V4" s="1"/>
      <c r="W4" s="1"/>
      <c r="X4" s="1"/>
      <c r="Y4" s="1"/>
      <c r="Z4" s="1"/>
      <c r="AA4" s="1"/>
      <c r="AB4" s="1"/>
    </row>
    <row r="5" spans="1:28" x14ac:dyDescent="0.2">
      <c r="A5" s="156" t="s">
        <v>350</v>
      </c>
      <c r="B5" s="132"/>
      <c r="C5" s="216"/>
      <c r="D5" s="133"/>
      <c r="E5" s="184">
        <f>C5</f>
        <v>0</v>
      </c>
      <c r="F5" s="133"/>
      <c r="G5" s="133"/>
      <c r="H5" s="133">
        <f t="shared" ref="H5:H14" si="0">C5</f>
        <v>0</v>
      </c>
      <c r="I5" s="189" t="str">
        <f t="shared" ref="I5:I19" si="1">IF(C5=19,99.9,IF(C5=18,99.6,IF(C5=17,99,IF(C5=16,98,IF(C5=15,95,IF(C5=14,91,IF(C5=13,84,IF(C5=12,75,IF(C5=11,63,IF(C5=10,50,IF(C5=9,37,IF(C5=8,25,IF(C5=7,16,IF(C5=6,9,IF(C5=5,5,IF(C5=4,2,IF(C5=3,1,IF(C5=2,0.4,IF(C5=1,0.1,IF(C5="",""))))))))))))))))))))</f>
        <v/>
      </c>
      <c r="J5" s="189" t="str">
        <f t="shared" ref="J5:J11" si="2">IF(C5=19,145,IF(C5=18,140,IF(C5=17,135,IF(C5=16,130,IF(C5=15,125,IF(C5=14,120,IF(C5=13,115,IF(C5=12,110,IF(C5=11,105,IF(C5=10,100,IF(C5=9,95,IF(C5=8,90,IF(C5=7,85,IF(C5=6,80,IF(C5=5,75,IF(C5=4,70,IF(C5=3,65,IF(C5=2,60,IF(C5=1,55,IF(C5="",""))))))))))))))))))))</f>
        <v/>
      </c>
      <c r="K5" s="90"/>
      <c r="L5" s="1"/>
      <c r="M5" s="1"/>
      <c r="N5" s="1"/>
      <c r="O5" s="1"/>
      <c r="P5" s="1"/>
      <c r="Q5" s="1"/>
      <c r="R5" s="1"/>
      <c r="S5" s="1"/>
      <c r="T5" s="1"/>
      <c r="U5" s="1"/>
      <c r="V5" s="1"/>
      <c r="W5" s="1"/>
      <c r="X5" s="1"/>
      <c r="Y5" s="1"/>
      <c r="Z5" s="1"/>
      <c r="AA5" s="1"/>
      <c r="AB5" s="1"/>
    </row>
    <row r="6" spans="1:28" x14ac:dyDescent="0.2">
      <c r="A6" s="156" t="s">
        <v>348</v>
      </c>
      <c r="B6" s="132"/>
      <c r="C6" s="216"/>
      <c r="D6" s="187">
        <f>C6</f>
        <v>0</v>
      </c>
      <c r="E6" s="133"/>
      <c r="F6" s="133"/>
      <c r="G6" s="133"/>
      <c r="H6" s="133">
        <f t="shared" si="0"/>
        <v>0</v>
      </c>
      <c r="I6" s="189" t="str">
        <f t="shared" si="1"/>
        <v/>
      </c>
      <c r="J6" s="189" t="str">
        <f t="shared" si="2"/>
        <v/>
      </c>
      <c r="K6" s="3"/>
      <c r="L6" s="1"/>
      <c r="M6" s="1"/>
      <c r="N6" s="1"/>
      <c r="O6" s="1"/>
      <c r="P6" s="1"/>
      <c r="Q6" s="1"/>
      <c r="R6" s="1"/>
      <c r="S6" s="1"/>
      <c r="T6" s="1"/>
      <c r="U6" s="1"/>
      <c r="V6" s="1"/>
      <c r="W6" s="1"/>
      <c r="X6" s="1"/>
      <c r="Y6" s="1"/>
      <c r="Z6" s="1"/>
      <c r="AA6" s="1"/>
      <c r="AB6" s="1"/>
    </row>
    <row r="7" spans="1:28" x14ac:dyDescent="0.2">
      <c r="A7" s="211" t="s">
        <v>349</v>
      </c>
      <c r="B7" s="132"/>
      <c r="C7" s="216"/>
      <c r="D7" s="133"/>
      <c r="E7" s="133"/>
      <c r="F7" s="183">
        <f>C7</f>
        <v>0</v>
      </c>
      <c r="G7" s="133"/>
      <c r="H7" s="133">
        <f t="shared" si="0"/>
        <v>0</v>
      </c>
      <c r="I7" s="189" t="str">
        <f t="shared" si="1"/>
        <v/>
      </c>
      <c r="J7" s="189" t="str">
        <f t="shared" si="2"/>
        <v/>
      </c>
      <c r="K7" s="90"/>
      <c r="L7" s="1"/>
      <c r="M7" s="1"/>
      <c r="N7" s="1"/>
      <c r="O7" s="1"/>
      <c r="P7" s="1"/>
      <c r="Q7" s="1"/>
      <c r="R7" s="1"/>
      <c r="S7" s="1"/>
      <c r="T7" s="1"/>
      <c r="U7" s="1"/>
      <c r="V7" s="1"/>
      <c r="W7" s="1"/>
      <c r="X7" s="1"/>
      <c r="Y7" s="1"/>
      <c r="Z7" s="1"/>
      <c r="AA7" s="1"/>
      <c r="AB7" s="1"/>
    </row>
    <row r="8" spans="1:28" x14ac:dyDescent="0.2">
      <c r="A8" s="156" t="s">
        <v>346</v>
      </c>
      <c r="B8" s="132"/>
      <c r="C8" s="216"/>
      <c r="D8" s="133"/>
      <c r="E8" s="184">
        <f>C8</f>
        <v>0</v>
      </c>
      <c r="F8" s="133"/>
      <c r="G8" s="133"/>
      <c r="H8" s="133">
        <f t="shared" si="0"/>
        <v>0</v>
      </c>
      <c r="I8" s="189" t="str">
        <f t="shared" si="1"/>
        <v/>
      </c>
      <c r="J8" s="189" t="str">
        <f t="shared" si="2"/>
        <v/>
      </c>
      <c r="K8" s="3"/>
      <c r="L8" s="1"/>
      <c r="M8" s="1"/>
      <c r="N8" s="1"/>
      <c r="O8" s="1"/>
      <c r="P8" s="1"/>
      <c r="Q8" s="1"/>
      <c r="R8" s="1"/>
      <c r="S8" s="1"/>
      <c r="T8" s="1"/>
      <c r="U8" s="1"/>
      <c r="V8" s="1"/>
      <c r="W8" s="1"/>
      <c r="X8" s="1"/>
      <c r="Y8" s="1"/>
      <c r="Z8" s="1"/>
      <c r="AA8" s="1"/>
      <c r="AB8" s="1"/>
    </row>
    <row r="9" spans="1:28" x14ac:dyDescent="0.2">
      <c r="A9" s="156" t="s">
        <v>347</v>
      </c>
      <c r="B9" s="132"/>
      <c r="C9" s="216"/>
      <c r="D9" s="133"/>
      <c r="E9" s="133"/>
      <c r="F9" s="133"/>
      <c r="G9" s="182">
        <f>C9</f>
        <v>0</v>
      </c>
      <c r="H9" s="133">
        <f t="shared" si="0"/>
        <v>0</v>
      </c>
      <c r="I9" s="189" t="str">
        <f t="shared" si="1"/>
        <v/>
      </c>
      <c r="J9" s="189" t="str">
        <f t="shared" si="2"/>
        <v/>
      </c>
      <c r="K9" s="90"/>
      <c r="L9" s="1"/>
      <c r="M9" s="1"/>
      <c r="N9" s="1"/>
      <c r="O9" s="1"/>
      <c r="P9" s="1"/>
      <c r="Q9" s="1"/>
      <c r="R9" s="1"/>
      <c r="S9" s="1"/>
      <c r="T9" s="1"/>
      <c r="U9" s="1"/>
      <c r="V9" s="1"/>
      <c r="W9" s="1"/>
      <c r="X9" s="1"/>
      <c r="Y9" s="1"/>
      <c r="Z9" s="1"/>
      <c r="AA9" s="1"/>
      <c r="AB9" s="1"/>
    </row>
    <row r="10" spans="1:28" ht="12.75" customHeight="1" x14ac:dyDescent="0.2">
      <c r="A10" s="156" t="s">
        <v>345</v>
      </c>
      <c r="B10" s="132"/>
      <c r="C10" s="216"/>
      <c r="D10" s="187">
        <f>C10</f>
        <v>0</v>
      </c>
      <c r="E10" s="133"/>
      <c r="F10" s="133"/>
      <c r="G10" s="133"/>
      <c r="H10" s="133">
        <f t="shared" si="0"/>
        <v>0</v>
      </c>
      <c r="I10" s="189" t="str">
        <f t="shared" si="1"/>
        <v/>
      </c>
      <c r="J10" s="189" t="str">
        <f t="shared" si="2"/>
        <v/>
      </c>
      <c r="K10" s="3"/>
      <c r="L10" s="1"/>
      <c r="M10" s="1"/>
      <c r="N10" s="1"/>
      <c r="O10" s="1"/>
      <c r="P10" s="1"/>
      <c r="Q10" s="1"/>
      <c r="R10" s="1"/>
      <c r="S10" s="1"/>
      <c r="T10" s="1"/>
      <c r="U10" s="1"/>
      <c r="V10" s="1"/>
      <c r="W10" s="1"/>
      <c r="X10" s="1"/>
      <c r="Y10" s="1"/>
      <c r="Z10" s="1"/>
      <c r="AA10" s="1"/>
      <c r="AB10" s="1"/>
    </row>
    <row r="11" spans="1:28" x14ac:dyDescent="0.2">
      <c r="A11" s="156" t="s">
        <v>341</v>
      </c>
      <c r="B11" s="132"/>
      <c r="C11" s="216"/>
      <c r="D11" s="133"/>
      <c r="E11" s="133"/>
      <c r="F11" s="183">
        <f>C11</f>
        <v>0</v>
      </c>
      <c r="G11" s="133"/>
      <c r="H11" s="133">
        <f t="shared" si="0"/>
        <v>0</v>
      </c>
      <c r="I11" s="189" t="str">
        <f t="shared" si="1"/>
        <v/>
      </c>
      <c r="J11" s="189" t="str">
        <f t="shared" si="2"/>
        <v/>
      </c>
      <c r="K11" s="90"/>
      <c r="L11" s="1"/>
      <c r="M11" s="1"/>
      <c r="N11" s="1"/>
      <c r="O11" s="1"/>
      <c r="P11" s="1"/>
      <c r="Q11" s="1"/>
      <c r="R11" s="1"/>
      <c r="S11" s="1"/>
      <c r="T11" s="1"/>
      <c r="U11" s="1"/>
      <c r="V11" s="1"/>
      <c r="W11" s="1"/>
      <c r="X11" s="1"/>
      <c r="Y11" s="1"/>
      <c r="Z11" s="1"/>
      <c r="AA11" s="1"/>
      <c r="AB11" s="1"/>
    </row>
    <row r="12" spans="1:28" x14ac:dyDescent="0.2">
      <c r="A12" s="156" t="s">
        <v>340</v>
      </c>
      <c r="B12" s="132"/>
      <c r="C12" s="216"/>
      <c r="D12" s="133"/>
      <c r="E12" s="184">
        <f>C12</f>
        <v>0</v>
      </c>
      <c r="F12" s="133"/>
      <c r="G12" s="133"/>
      <c r="H12" s="133">
        <f t="shared" si="0"/>
        <v>0</v>
      </c>
      <c r="I12" s="189" t="str">
        <f t="shared" si="1"/>
        <v/>
      </c>
      <c r="J12" s="189" t="str">
        <f>IF(C12=19,145,IF(C12=18,140,IF(C12=17,135,IF(C12=16,130,IF(C12=15,125,IF(C12=14,120,IF(C12=13,115,IF(C12=12,110,IF(C12=11,105,IF(C12=10,100,IF(C12=9,95,IF(C12=8,90,IF(C12=7,85,IF(C12=6,80,IF(C12=5,75,IF(C12=4,70,IF(C12=3,65,IF(C12=2,60,IF(C12=1,55,IF(C13="",""))))))))))))))))))))</f>
        <v/>
      </c>
      <c r="K12" s="3"/>
      <c r="L12" s="1"/>
      <c r="M12" s="1"/>
      <c r="N12" s="1"/>
      <c r="O12" s="1"/>
      <c r="P12" s="1"/>
      <c r="Q12" s="1"/>
      <c r="R12" s="1"/>
      <c r="S12" s="1"/>
      <c r="T12" s="1"/>
      <c r="U12" s="1"/>
      <c r="V12" s="1"/>
      <c r="W12" s="1"/>
      <c r="X12" s="1"/>
      <c r="Y12" s="1"/>
      <c r="Z12" s="1"/>
      <c r="AA12" s="1"/>
      <c r="AB12" s="1"/>
    </row>
    <row r="13" spans="1:28" x14ac:dyDescent="0.2">
      <c r="A13" s="156" t="s">
        <v>351</v>
      </c>
      <c r="B13" s="132"/>
      <c r="C13" s="216"/>
      <c r="D13" s="187">
        <f>C13</f>
        <v>0</v>
      </c>
      <c r="E13" s="133"/>
      <c r="F13" s="133"/>
      <c r="G13" s="133"/>
      <c r="H13" s="133">
        <f t="shared" si="0"/>
        <v>0</v>
      </c>
      <c r="I13" s="189" t="str">
        <f t="shared" si="1"/>
        <v/>
      </c>
      <c r="J13" s="189" t="str">
        <f t="shared" ref="J13:J20" si="3">IF(C13=19,145,IF(C13=18,140,IF(C13=17,135,IF(C13=16,130,IF(C13=15,125,IF(C13=14,120,IF(C13=13,115,IF(C13=12,110,IF(C13=11,105,IF(C13=10,100,IF(C13=9,95,IF(C13=8,90,IF(C13=7,85,IF(C13=6,80,IF(C13=5,75,IF(C13=4,70,IF(C13=3,65,IF(C13=2,60,IF(C13=1,55,IF(C13="",""))))))))))))))))))))</f>
        <v/>
      </c>
      <c r="K13" s="90"/>
      <c r="L13" s="1"/>
      <c r="M13" s="1"/>
      <c r="N13" s="1"/>
      <c r="O13" s="1"/>
      <c r="P13" s="1"/>
      <c r="Q13" s="1"/>
      <c r="R13" s="1"/>
      <c r="S13" s="1"/>
      <c r="T13" s="1"/>
      <c r="U13" s="1"/>
      <c r="V13" s="1"/>
      <c r="W13" s="1"/>
      <c r="X13" s="1"/>
      <c r="Y13" s="1"/>
      <c r="Z13" s="1"/>
      <c r="AA13" s="1"/>
      <c r="AB13" s="1"/>
    </row>
    <row r="14" spans="1:28" x14ac:dyDescent="0.2">
      <c r="A14" s="156" t="s">
        <v>339</v>
      </c>
      <c r="B14" s="132"/>
      <c r="C14" s="216"/>
      <c r="D14" s="133"/>
      <c r="E14" s="133"/>
      <c r="F14" s="133"/>
      <c r="G14" s="182">
        <f>C14</f>
        <v>0</v>
      </c>
      <c r="H14" s="133">
        <f t="shared" si="0"/>
        <v>0</v>
      </c>
      <c r="I14" s="189" t="str">
        <f t="shared" si="1"/>
        <v/>
      </c>
      <c r="J14" s="189" t="str">
        <f t="shared" si="3"/>
        <v/>
      </c>
      <c r="K14" s="3"/>
      <c r="L14" s="1"/>
      <c r="M14" s="1"/>
      <c r="N14" s="1"/>
      <c r="O14" s="1"/>
      <c r="P14" s="1"/>
      <c r="Q14" s="1"/>
      <c r="R14" s="1"/>
      <c r="S14" s="1"/>
      <c r="T14" s="1"/>
      <c r="U14" s="1"/>
      <c r="V14" s="1"/>
      <c r="W14" s="1"/>
      <c r="X14" s="1"/>
      <c r="Y14" s="1"/>
      <c r="Z14" s="1"/>
      <c r="AA14" s="1"/>
      <c r="AB14" s="1"/>
    </row>
    <row r="15" spans="1:28" x14ac:dyDescent="0.2">
      <c r="A15" s="156" t="s">
        <v>338</v>
      </c>
      <c r="B15" s="132"/>
      <c r="C15" s="216"/>
      <c r="D15" s="133"/>
      <c r="E15" s="185">
        <f>C15</f>
        <v>0</v>
      </c>
      <c r="F15" s="133"/>
      <c r="G15" s="133"/>
      <c r="H15" s="135">
        <f>E15</f>
        <v>0</v>
      </c>
      <c r="I15" s="189" t="str">
        <f t="shared" si="1"/>
        <v/>
      </c>
      <c r="J15" s="189" t="str">
        <f t="shared" si="3"/>
        <v/>
      </c>
      <c r="K15" s="90"/>
      <c r="L15" s="1"/>
      <c r="M15" s="1"/>
      <c r="N15" s="1"/>
      <c r="O15" s="1"/>
      <c r="P15" s="1"/>
      <c r="Q15" s="1"/>
      <c r="R15" s="1"/>
      <c r="S15" s="1"/>
      <c r="T15" s="1"/>
      <c r="U15" s="1"/>
      <c r="V15" s="1"/>
      <c r="W15" s="1"/>
      <c r="X15" s="1"/>
      <c r="Y15" s="1"/>
      <c r="Z15" s="1"/>
      <c r="AA15" s="1"/>
      <c r="AB15" s="1"/>
    </row>
    <row r="16" spans="1:28" x14ac:dyDescent="0.2">
      <c r="A16" s="156" t="s">
        <v>342</v>
      </c>
      <c r="B16" s="132"/>
      <c r="C16" s="216"/>
      <c r="D16" s="133"/>
      <c r="E16" s="133"/>
      <c r="F16" s="133"/>
      <c r="G16" s="180">
        <f>C16</f>
        <v>0</v>
      </c>
      <c r="H16" s="135">
        <f>G16</f>
        <v>0</v>
      </c>
      <c r="I16" s="189" t="str">
        <f t="shared" si="1"/>
        <v/>
      </c>
      <c r="J16" s="189" t="str">
        <f t="shared" si="3"/>
        <v/>
      </c>
      <c r="K16" s="3"/>
      <c r="L16" s="1"/>
      <c r="M16" s="1"/>
      <c r="N16" s="1"/>
      <c r="O16" s="1"/>
      <c r="P16" s="1"/>
      <c r="Q16" s="1"/>
      <c r="R16" s="1"/>
      <c r="S16" s="1"/>
      <c r="T16" s="1"/>
      <c r="U16" s="1"/>
      <c r="V16" s="1"/>
      <c r="W16" s="1"/>
      <c r="X16" s="1"/>
      <c r="Y16" s="1"/>
      <c r="Z16" s="1"/>
      <c r="AA16" s="1"/>
      <c r="AB16" s="1"/>
    </row>
    <row r="17" spans="1:28" x14ac:dyDescent="0.2">
      <c r="A17" s="156" t="s">
        <v>343</v>
      </c>
      <c r="B17" s="132"/>
      <c r="C17" s="216"/>
      <c r="D17" s="186">
        <f>C17</f>
        <v>0</v>
      </c>
      <c r="E17" s="133"/>
      <c r="F17" s="133"/>
      <c r="G17" s="133"/>
      <c r="H17" s="135">
        <f>D17</f>
        <v>0</v>
      </c>
      <c r="I17" s="189" t="str">
        <f t="shared" si="1"/>
        <v/>
      </c>
      <c r="J17" s="189" t="str">
        <f t="shared" si="3"/>
        <v/>
      </c>
      <c r="K17" s="90"/>
      <c r="L17" s="1"/>
      <c r="M17" s="1"/>
      <c r="N17" s="1"/>
      <c r="O17" s="1"/>
      <c r="P17" s="1"/>
      <c r="Q17" s="1"/>
      <c r="R17" s="1"/>
      <c r="S17" s="1"/>
      <c r="T17" s="1"/>
      <c r="U17" s="1"/>
      <c r="V17" s="1"/>
      <c r="W17" s="1"/>
      <c r="X17" s="1"/>
      <c r="Y17" s="1"/>
      <c r="Z17" s="1"/>
      <c r="AA17" s="1"/>
      <c r="AB17" s="1"/>
    </row>
    <row r="18" spans="1:28" x14ac:dyDescent="0.2">
      <c r="A18" s="156" t="s">
        <v>344</v>
      </c>
      <c r="B18" s="132"/>
      <c r="C18" s="188"/>
      <c r="D18" s="133"/>
      <c r="E18" s="133"/>
      <c r="F18" s="181">
        <f>C18</f>
        <v>0</v>
      </c>
      <c r="G18" s="133"/>
      <c r="H18" s="135">
        <f>F18</f>
        <v>0</v>
      </c>
      <c r="I18" s="189" t="str">
        <f t="shared" si="1"/>
        <v/>
      </c>
      <c r="J18" s="189" t="str">
        <f t="shared" si="3"/>
        <v/>
      </c>
      <c r="K18" s="3"/>
      <c r="L18" s="1"/>
      <c r="M18" s="1"/>
      <c r="N18" s="1"/>
      <c r="O18" s="1"/>
      <c r="P18" s="1"/>
      <c r="Q18" s="1"/>
      <c r="R18" s="1"/>
      <c r="S18" s="1"/>
      <c r="T18" s="1"/>
      <c r="U18" s="1"/>
      <c r="V18" s="1"/>
      <c r="W18" s="1"/>
      <c r="X18" s="1"/>
      <c r="Y18" s="1"/>
      <c r="Z18" s="1"/>
      <c r="AA18" s="1"/>
      <c r="AB18" s="1"/>
    </row>
    <row r="19" spans="1:28" ht="13.5" thickBot="1" x14ac:dyDescent="0.25">
      <c r="A19" s="156" t="s">
        <v>337</v>
      </c>
      <c r="B19" s="132"/>
      <c r="C19" s="188"/>
      <c r="D19" s="213">
        <f>C19</f>
        <v>0</v>
      </c>
      <c r="E19" s="214"/>
      <c r="F19" s="214"/>
      <c r="G19" s="214"/>
      <c r="H19" s="215">
        <f>D19</f>
        <v>0</v>
      </c>
      <c r="I19" s="217" t="str">
        <f t="shared" si="1"/>
        <v/>
      </c>
      <c r="J19" s="189" t="str">
        <f t="shared" si="3"/>
        <v/>
      </c>
      <c r="K19" s="90"/>
      <c r="L19" s="1"/>
      <c r="M19" s="1"/>
      <c r="N19" s="1"/>
      <c r="O19" s="1"/>
      <c r="P19" s="1"/>
      <c r="Q19" s="1"/>
      <c r="R19" s="1"/>
      <c r="S19" s="1"/>
      <c r="T19" s="1"/>
      <c r="U19" s="1"/>
      <c r="V19" s="1"/>
      <c r="W19" s="1"/>
      <c r="X19" s="1"/>
      <c r="Y19" s="1"/>
      <c r="Z19" s="1"/>
      <c r="AA19" s="1"/>
      <c r="AB19" s="1"/>
    </row>
    <row r="20" spans="1:28" ht="14.25" thickBot="1" x14ac:dyDescent="0.3">
      <c r="A20" s="129"/>
      <c r="B20" s="136"/>
      <c r="C20" s="137"/>
      <c r="D20" s="221">
        <f>(D6+D10+D13)</f>
        <v>0</v>
      </c>
      <c r="E20" s="218">
        <f>(E5+E8+E12)</f>
        <v>0</v>
      </c>
      <c r="F20" s="218">
        <f>(F7+F11)</f>
        <v>0</v>
      </c>
      <c r="G20" s="218">
        <f>(G9+G14)</f>
        <v>0</v>
      </c>
      <c r="H20" s="259">
        <f>+(D20+E20+F20+G20)</f>
        <v>0</v>
      </c>
      <c r="I20" s="260"/>
      <c r="J20" s="157" t="str">
        <f t="shared" si="3"/>
        <v/>
      </c>
      <c r="K20" s="3"/>
      <c r="L20" s="1"/>
      <c r="M20" s="1"/>
      <c r="N20" s="1"/>
      <c r="O20" s="1"/>
      <c r="P20" s="1"/>
      <c r="Q20" s="1"/>
      <c r="R20" s="1"/>
      <c r="S20" s="1"/>
      <c r="T20" s="1"/>
      <c r="U20" s="1"/>
      <c r="V20" s="1"/>
      <c r="W20" s="1"/>
      <c r="X20" s="1"/>
      <c r="Y20" s="1"/>
      <c r="Z20" s="1"/>
      <c r="AA20" s="1"/>
      <c r="AB20" s="1"/>
    </row>
    <row r="21" spans="1:28" ht="13.5" thickBot="1" x14ac:dyDescent="0.25">
      <c r="A21" s="129"/>
      <c r="B21" s="129"/>
      <c r="C21" s="129"/>
      <c r="D21" s="222" t="s">
        <v>19</v>
      </c>
      <c r="E21" s="223" t="s">
        <v>20</v>
      </c>
      <c r="F21" s="219" t="s">
        <v>21</v>
      </c>
      <c r="G21" s="220" t="s">
        <v>22</v>
      </c>
      <c r="H21" s="252" t="s">
        <v>23</v>
      </c>
      <c r="I21" s="253"/>
      <c r="J21" s="137"/>
      <c r="K21" s="91"/>
      <c r="L21" s="128"/>
      <c r="M21" s="1"/>
      <c r="N21" s="1"/>
      <c r="O21" s="1"/>
      <c r="P21" s="1"/>
      <c r="Q21" s="1"/>
      <c r="R21" s="1"/>
      <c r="S21" s="1"/>
      <c r="T21" s="1"/>
      <c r="U21" s="1"/>
      <c r="V21" s="1"/>
      <c r="W21" s="1"/>
      <c r="X21" s="1"/>
      <c r="Y21" s="1"/>
      <c r="Z21" s="1"/>
      <c r="AA21" s="1"/>
      <c r="AB21" s="1"/>
    </row>
    <row r="22" spans="1:28" ht="13.5" thickBot="1" x14ac:dyDescent="0.25">
      <c r="A22" s="129"/>
      <c r="B22" s="129"/>
      <c r="C22" s="129"/>
      <c r="D22" s="129"/>
      <c r="E22" s="129"/>
      <c r="F22" s="129"/>
      <c r="G22" s="129"/>
      <c r="H22" s="129"/>
      <c r="I22" s="136"/>
      <c r="J22" s="136"/>
      <c r="K22" s="90"/>
      <c r="L22" s="128"/>
      <c r="M22" s="1"/>
      <c r="N22" s="1"/>
      <c r="O22" s="1"/>
      <c r="P22" s="1"/>
      <c r="Q22" s="1"/>
      <c r="R22" s="1"/>
      <c r="S22" s="1"/>
      <c r="T22" s="1"/>
      <c r="U22" s="1"/>
      <c r="V22" s="1"/>
      <c r="W22" s="1"/>
      <c r="X22" s="1"/>
      <c r="Y22" s="1"/>
      <c r="Z22" s="1"/>
      <c r="AA22" s="1"/>
      <c r="AB22" s="1"/>
    </row>
    <row r="23" spans="1:28" x14ac:dyDescent="0.2">
      <c r="A23" s="158"/>
      <c r="B23" s="159"/>
      <c r="C23" s="160" t="s">
        <v>1</v>
      </c>
      <c r="D23" s="159"/>
      <c r="E23" s="161" t="s">
        <v>197</v>
      </c>
      <c r="F23" s="129"/>
      <c r="G23" s="129"/>
      <c r="H23" s="129"/>
      <c r="I23" s="130"/>
      <c r="J23" s="130"/>
      <c r="K23" s="3"/>
      <c r="L23" s="128"/>
      <c r="M23" s="1"/>
      <c r="N23" s="1"/>
      <c r="O23" s="1"/>
      <c r="P23" s="1"/>
      <c r="Q23" s="1"/>
      <c r="R23" s="1"/>
      <c r="S23" s="1"/>
      <c r="T23" s="1"/>
      <c r="U23" s="1"/>
      <c r="V23" s="1"/>
      <c r="W23" s="1"/>
      <c r="X23" s="1"/>
      <c r="Y23" s="1"/>
      <c r="Z23" s="1"/>
      <c r="AA23" s="1"/>
      <c r="AB23" s="1"/>
    </row>
    <row r="24" spans="1:28" ht="13.5" thickBot="1" x14ac:dyDescent="0.25">
      <c r="A24" s="162" t="s">
        <v>173</v>
      </c>
      <c r="B24" s="138" t="s">
        <v>172</v>
      </c>
      <c r="C24" s="138" t="s">
        <v>196</v>
      </c>
      <c r="D24" s="138" t="s">
        <v>30</v>
      </c>
      <c r="E24" s="139" t="s">
        <v>198</v>
      </c>
      <c r="F24" s="129"/>
      <c r="G24" s="129"/>
      <c r="H24" s="129"/>
      <c r="I24" s="136"/>
      <c r="J24" s="136"/>
      <c r="K24" s="90"/>
      <c r="L24" s="128"/>
      <c r="M24" s="1"/>
      <c r="N24" s="1"/>
      <c r="O24" s="1"/>
      <c r="P24" s="1"/>
      <c r="Q24" s="1"/>
      <c r="R24" s="1"/>
      <c r="S24" s="1"/>
      <c r="T24" s="1"/>
      <c r="U24" s="1"/>
      <c r="V24" s="1"/>
      <c r="W24" s="1"/>
      <c r="X24" s="1"/>
      <c r="Y24" s="1"/>
      <c r="Z24" s="1"/>
      <c r="AA24" s="1"/>
      <c r="AB24" s="1"/>
    </row>
    <row r="25" spans="1:28" x14ac:dyDescent="0.2">
      <c r="A25" s="163" t="s">
        <v>24</v>
      </c>
      <c r="B25" s="146">
        <f>D20</f>
        <v>0</v>
      </c>
      <c r="C25" s="146" t="e">
        <f>VLOOKUP(B25,'Puntajes---'!A4:D58,2,0)</f>
        <v>#N/A</v>
      </c>
      <c r="D25" s="147" t="e">
        <f>VLOOKUP(B25,[1]Puntajes!$A$4:$D$58,3,0)</f>
        <v>#N/A</v>
      </c>
      <c r="E25" s="148" t="e">
        <f>VLOOKUP(B25,[1]Puntajes!$A$4:$D$58,4,0)</f>
        <v>#N/A</v>
      </c>
      <c r="F25" s="129"/>
      <c r="G25" s="129"/>
      <c r="H25" s="129"/>
      <c r="I25" s="136"/>
      <c r="J25" s="136"/>
      <c r="K25" s="90"/>
      <c r="L25" s="128"/>
      <c r="M25" s="1"/>
      <c r="N25" s="1"/>
      <c r="O25" s="1"/>
      <c r="P25" s="1"/>
      <c r="Q25" s="1"/>
      <c r="R25" s="1"/>
      <c r="S25" s="1"/>
      <c r="T25" s="1"/>
      <c r="U25" s="1"/>
      <c r="V25" s="1"/>
      <c r="W25" s="1"/>
      <c r="X25" s="1"/>
      <c r="Y25" s="1"/>
      <c r="Z25" s="1"/>
      <c r="AA25" s="1"/>
      <c r="AB25" s="1"/>
    </row>
    <row r="26" spans="1:28" x14ac:dyDescent="0.2">
      <c r="A26" s="164" t="s">
        <v>177</v>
      </c>
      <c r="B26" s="149">
        <f>E20</f>
        <v>0</v>
      </c>
      <c r="C26" s="149" t="e">
        <f>VLOOKUP(B26,'Puntajes---'!F4:I58,2,0)</f>
        <v>#N/A</v>
      </c>
      <c r="D26" s="150" t="e">
        <f>VLOOKUP(B26,'Puntajes---'!F4:I58,3,0)</f>
        <v>#N/A</v>
      </c>
      <c r="E26" s="151" t="e">
        <f>VLOOKUP(B26,'Puntajes---'!F4:I58,4,0)</f>
        <v>#N/A</v>
      </c>
      <c r="F26" s="129"/>
      <c r="G26" s="129"/>
      <c r="H26" s="129"/>
      <c r="I26" s="130"/>
      <c r="J26" s="130"/>
      <c r="K26" s="3"/>
      <c r="L26" s="128"/>
      <c r="M26" s="1"/>
      <c r="N26" s="1"/>
      <c r="O26" s="1"/>
      <c r="P26" s="1"/>
      <c r="Q26" s="1"/>
      <c r="R26" s="1"/>
      <c r="S26" s="1"/>
      <c r="T26" s="1"/>
      <c r="U26" s="128"/>
      <c r="V26" s="1"/>
      <c r="W26" s="1"/>
    </row>
    <row r="27" spans="1:28" x14ac:dyDescent="0.2">
      <c r="A27" s="165" t="s">
        <v>175</v>
      </c>
      <c r="B27" s="149">
        <f>F20</f>
        <v>0</v>
      </c>
      <c r="C27" s="149" t="e">
        <f>VLOOKUP(B27,'Puntajes---'!K4:N40,2,0)</f>
        <v>#N/A</v>
      </c>
      <c r="D27" s="150" t="e">
        <f>VLOOKUP(B27,'Puntajes---'!K4:N40,3,0)</f>
        <v>#N/A</v>
      </c>
      <c r="E27" s="151" t="e">
        <f>VLOOKUP(B27,'Puntajes---'!K4:N40,4,0)</f>
        <v>#N/A</v>
      </c>
      <c r="F27" s="129"/>
      <c r="G27" s="129"/>
      <c r="H27" s="129"/>
      <c r="I27" s="136"/>
      <c r="J27" s="136"/>
      <c r="K27" s="90"/>
      <c r="L27" s="128"/>
      <c r="M27" s="1"/>
      <c r="N27" s="1"/>
      <c r="O27" s="1"/>
      <c r="P27" s="1"/>
      <c r="Q27" s="1"/>
      <c r="R27" s="1"/>
      <c r="S27" s="1"/>
      <c r="T27" s="1"/>
      <c r="U27" s="128"/>
      <c r="V27" s="1"/>
      <c r="W27" s="1"/>
    </row>
    <row r="28" spans="1:28" ht="13.5" thickBot="1" x14ac:dyDescent="0.25">
      <c r="A28" s="166" t="s">
        <v>178</v>
      </c>
      <c r="B28" s="152">
        <f>G20</f>
        <v>0</v>
      </c>
      <c r="C28" s="152" t="e">
        <f>VLOOKUP(B28,'Puntajes---'!K44:N80,2,0)</f>
        <v>#N/A</v>
      </c>
      <c r="D28" s="153" t="e">
        <f>VLOOKUP(B28,'Puntajes---'!K44:N80,3,0)</f>
        <v>#N/A</v>
      </c>
      <c r="E28" s="154" t="e">
        <f>VLOOKUP(B28,'Puntajes---'!K44:N80,4,0)</f>
        <v>#N/A</v>
      </c>
      <c r="F28" s="129"/>
      <c r="G28" s="129"/>
      <c r="H28" s="129"/>
      <c r="I28" s="129"/>
      <c r="J28" s="129"/>
      <c r="K28" s="89"/>
      <c r="L28" s="128"/>
      <c r="M28" s="1"/>
      <c r="N28" s="1"/>
      <c r="O28" s="1"/>
      <c r="P28" s="1"/>
      <c r="Q28" s="1"/>
      <c r="R28" s="1"/>
      <c r="S28" s="1"/>
      <c r="T28" s="1"/>
      <c r="U28" s="128"/>
      <c r="V28" s="1"/>
      <c r="W28" s="1"/>
    </row>
    <row r="29" spans="1:28" ht="13.5" thickBot="1" x14ac:dyDescent="0.25">
      <c r="A29" s="167" t="s">
        <v>174</v>
      </c>
      <c r="B29" s="152">
        <f>IF(H17&lt;153,H20,IF(H20&gt;9,H20))</f>
        <v>0</v>
      </c>
      <c r="C29" s="152" t="e">
        <f>VLOOKUP(B29,'Puntajes---'!P1:S191,2,0)</f>
        <v>#N/A</v>
      </c>
      <c r="D29" s="152" t="e">
        <f>VLOOKUP(B29,'Puntajes---'!P1:S191,3,0)</f>
        <v>#N/A</v>
      </c>
      <c r="E29" s="154" t="e">
        <f>VLOOKUP(B29,'Puntajes---'!P1:S191,4,0)</f>
        <v>#N/A</v>
      </c>
      <c r="F29" s="129"/>
      <c r="G29" s="129"/>
      <c r="H29" s="129"/>
      <c r="I29" s="129"/>
      <c r="J29" s="129"/>
      <c r="K29" s="1"/>
      <c r="L29" s="128"/>
      <c r="M29" s="1"/>
      <c r="N29" s="1"/>
      <c r="O29" s="1"/>
      <c r="P29" s="1"/>
      <c r="Q29" s="1"/>
      <c r="R29" s="1"/>
      <c r="S29" s="1"/>
      <c r="T29" s="1"/>
      <c r="U29" s="128"/>
      <c r="V29" s="1"/>
      <c r="W29" s="1"/>
    </row>
    <row r="30" spans="1:28" ht="13.5" x14ac:dyDescent="0.25">
      <c r="A30" s="168"/>
      <c r="B30" s="143"/>
      <c r="C30" s="143"/>
      <c r="D30" s="144"/>
      <c r="E30" s="145"/>
      <c r="F30" s="129"/>
      <c r="G30" s="129"/>
      <c r="H30" s="129"/>
      <c r="I30" s="129"/>
      <c r="J30" s="129"/>
      <c r="K30" s="1"/>
      <c r="L30" s="128"/>
      <c r="M30" s="1"/>
      <c r="N30" s="1"/>
      <c r="O30" s="1"/>
      <c r="P30" s="1"/>
      <c r="Q30" s="1"/>
      <c r="R30" s="1"/>
      <c r="S30" s="1"/>
      <c r="T30" s="1"/>
      <c r="U30" s="128"/>
      <c r="V30" s="1"/>
      <c r="W30" s="1"/>
    </row>
    <row r="31" spans="1:28" ht="13.5" x14ac:dyDescent="0.25">
      <c r="A31" s="168"/>
      <c r="B31" s="143"/>
      <c r="C31" s="143"/>
      <c r="D31" s="144"/>
      <c r="E31" s="145"/>
      <c r="F31" s="129"/>
      <c r="G31" s="129"/>
      <c r="H31" s="129"/>
      <c r="I31" s="129"/>
      <c r="J31" s="129"/>
      <c r="K31" s="1"/>
      <c r="L31" s="128"/>
      <c r="M31" s="1"/>
      <c r="N31" s="1"/>
      <c r="O31" s="1"/>
      <c r="P31" s="1"/>
      <c r="Q31" s="1"/>
      <c r="R31" s="1"/>
      <c r="S31" s="1"/>
      <c r="T31" s="1"/>
      <c r="U31" s="128"/>
      <c r="V31" s="1"/>
      <c r="W31" s="1"/>
    </row>
    <row r="32" spans="1:28" ht="13.5" x14ac:dyDescent="0.25">
      <c r="A32" s="168"/>
      <c r="B32" s="143"/>
      <c r="C32" s="143"/>
      <c r="D32" s="143"/>
      <c r="E32" s="143"/>
      <c r="F32" s="129"/>
      <c r="G32" s="129"/>
      <c r="H32" s="129"/>
      <c r="I32" s="129"/>
      <c r="J32" s="129"/>
      <c r="K32" s="1"/>
      <c r="L32" s="128"/>
      <c r="M32" s="1"/>
      <c r="N32" s="1"/>
      <c r="O32" s="1"/>
      <c r="P32" s="1"/>
      <c r="Q32" s="1"/>
      <c r="R32" s="1"/>
      <c r="S32" s="1"/>
      <c r="T32" s="1"/>
      <c r="U32" s="128"/>
      <c r="V32" s="1"/>
      <c r="W32" s="1"/>
    </row>
    <row r="33" spans="1:23" ht="13.5" thickBot="1" x14ac:dyDescent="0.25">
      <c r="A33" s="128"/>
      <c r="B33" s="224"/>
      <c r="C33" s="224"/>
      <c r="D33" s="128"/>
      <c r="E33" s="129"/>
      <c r="F33" s="129"/>
      <c r="G33" s="129"/>
      <c r="H33" s="129"/>
      <c r="I33" s="129"/>
      <c r="J33" s="129"/>
      <c r="K33" s="1"/>
      <c r="L33" s="128"/>
      <c r="M33" s="1"/>
      <c r="N33" s="1"/>
      <c r="O33" s="1"/>
      <c r="P33" s="1"/>
      <c r="Q33" s="1"/>
      <c r="R33" s="1"/>
      <c r="S33" s="1"/>
      <c r="T33" s="1"/>
      <c r="U33" s="128"/>
      <c r="V33" s="1"/>
      <c r="W33" s="1"/>
    </row>
    <row r="34" spans="1:23" x14ac:dyDescent="0.2">
      <c r="A34" s="245" t="s">
        <v>573</v>
      </c>
      <c r="B34" s="225" t="s">
        <v>574</v>
      </c>
      <c r="C34" s="226" t="s">
        <v>575</v>
      </c>
      <c r="D34" s="128"/>
      <c r="E34" s="129"/>
      <c r="F34" s="129"/>
      <c r="G34" s="129"/>
      <c r="H34" s="129"/>
      <c r="I34" s="129"/>
      <c r="J34" s="129"/>
      <c r="K34" s="1"/>
      <c r="L34" s="128"/>
      <c r="M34" s="1"/>
      <c r="N34" s="1"/>
      <c r="O34" s="1"/>
      <c r="P34" s="1"/>
      <c r="Q34" s="1"/>
      <c r="R34" s="1"/>
      <c r="S34" s="1"/>
      <c r="T34" s="1"/>
      <c r="U34" s="128"/>
      <c r="V34" s="1"/>
      <c r="W34" s="1"/>
    </row>
    <row r="35" spans="1:23" ht="13.5" thickBot="1" x14ac:dyDescent="0.25">
      <c r="A35" s="246"/>
      <c r="B35" s="227" t="s">
        <v>576</v>
      </c>
      <c r="C35" s="228" t="s">
        <v>577</v>
      </c>
      <c r="D35" s="128"/>
      <c r="E35" s="129"/>
      <c r="F35" s="129"/>
      <c r="G35" s="129"/>
      <c r="H35" s="212"/>
      <c r="I35" s="129"/>
      <c r="J35" s="129"/>
      <c r="K35" s="1"/>
      <c r="L35" s="128"/>
      <c r="M35" s="1"/>
      <c r="N35" s="1"/>
      <c r="O35" s="1"/>
      <c r="P35" s="1"/>
      <c r="Q35" s="1"/>
      <c r="R35" s="1"/>
      <c r="S35" s="1"/>
      <c r="T35" s="1"/>
      <c r="U35" s="128"/>
      <c r="V35" s="1"/>
      <c r="W35" s="1"/>
    </row>
    <row r="36" spans="1:23" x14ac:dyDescent="0.2">
      <c r="A36" s="229" t="s">
        <v>578</v>
      </c>
      <c r="B36" s="230">
        <f>(C8+C12+C18)/3</f>
        <v>0</v>
      </c>
      <c r="C36" s="231">
        <f>B36-10</f>
        <v>-10</v>
      </c>
      <c r="D36" s="128"/>
      <c r="E36" s="129"/>
      <c r="F36" s="129"/>
      <c r="G36" s="129"/>
      <c r="H36" s="212"/>
      <c r="I36" s="129"/>
      <c r="J36" s="129"/>
      <c r="K36" s="1"/>
      <c r="L36" s="128"/>
      <c r="M36" s="1"/>
      <c r="N36" s="1"/>
      <c r="O36" s="1"/>
      <c r="P36" s="1"/>
      <c r="Q36" s="1"/>
      <c r="R36" s="1"/>
      <c r="S36" s="1"/>
      <c r="T36" s="1"/>
      <c r="U36" s="128"/>
      <c r="V36" s="1"/>
      <c r="W36" s="1"/>
    </row>
    <row r="37" spans="1:23" x14ac:dyDescent="0.2">
      <c r="A37" s="232" t="s">
        <v>579</v>
      </c>
      <c r="B37" s="233">
        <f>SUM(C5,C15)/2</f>
        <v>0</v>
      </c>
      <c r="C37" s="234">
        <f t="shared" ref="C37:C43" si="4">B37-10</f>
        <v>-10</v>
      </c>
      <c r="D37" s="128"/>
      <c r="E37" s="129"/>
      <c r="F37" s="129"/>
      <c r="G37" s="129"/>
      <c r="H37" s="212"/>
      <c r="I37" s="129"/>
      <c r="J37" s="129"/>
      <c r="K37" s="1"/>
      <c r="L37" s="128"/>
      <c r="M37" s="1"/>
      <c r="N37" s="1"/>
      <c r="O37" s="1"/>
      <c r="P37" s="1"/>
      <c r="Q37" s="1"/>
      <c r="R37" s="1"/>
      <c r="S37" s="1"/>
      <c r="T37" s="1"/>
      <c r="U37" s="128"/>
      <c r="V37" s="1"/>
      <c r="W37" s="1"/>
    </row>
    <row r="38" spans="1:23" x14ac:dyDescent="0.2">
      <c r="A38" s="232" t="s">
        <v>588</v>
      </c>
      <c r="B38" s="233">
        <f>SUM(C20,C16)/2</f>
        <v>0</v>
      </c>
      <c r="C38" s="234">
        <f t="shared" si="4"/>
        <v>-10</v>
      </c>
      <c r="D38" s="128"/>
      <c r="E38" s="129"/>
      <c r="F38" s="129"/>
      <c r="G38" s="129"/>
      <c r="H38" s="212"/>
      <c r="I38" s="129"/>
      <c r="J38" s="129"/>
      <c r="K38" s="1"/>
      <c r="L38" s="128"/>
      <c r="M38" s="1"/>
      <c r="N38" s="1"/>
      <c r="O38" s="1"/>
      <c r="P38" s="1"/>
      <c r="Q38" s="1"/>
      <c r="R38" s="1"/>
      <c r="S38" s="1"/>
      <c r="T38" s="1"/>
      <c r="U38" s="128"/>
      <c r="V38" s="1"/>
      <c r="W38" s="1"/>
    </row>
    <row r="39" spans="1:23" x14ac:dyDescent="0.2">
      <c r="A39" s="232" t="s">
        <v>580</v>
      </c>
      <c r="B39" s="233">
        <f>SUM(C13,C15,C16)/3</f>
        <v>0</v>
      </c>
      <c r="C39" s="234">
        <f t="shared" si="4"/>
        <v>-10</v>
      </c>
      <c r="D39" s="128"/>
      <c r="E39" s="129"/>
      <c r="F39" s="129"/>
      <c r="G39" s="129"/>
      <c r="H39" s="212"/>
      <c r="I39" s="129"/>
      <c r="J39" s="129"/>
      <c r="K39" s="1"/>
      <c r="L39" s="128"/>
      <c r="M39" s="1"/>
      <c r="N39" s="1"/>
      <c r="O39" s="1"/>
      <c r="P39" s="1"/>
      <c r="Q39" s="1"/>
      <c r="R39" s="1"/>
      <c r="S39" s="1"/>
      <c r="T39" s="1"/>
      <c r="U39" s="128"/>
      <c r="V39" s="1"/>
      <c r="W39" s="1"/>
    </row>
    <row r="40" spans="1:23" x14ac:dyDescent="0.2">
      <c r="A40" s="232" t="s">
        <v>581</v>
      </c>
      <c r="B40" s="233">
        <f>(C10+C19)/2</f>
        <v>0</v>
      </c>
      <c r="C40" s="234">
        <f t="shared" si="4"/>
        <v>-10</v>
      </c>
      <c r="D40" s="128"/>
      <c r="E40" s="129"/>
      <c r="F40" s="129"/>
      <c r="G40" s="129"/>
      <c r="H40" s="212"/>
      <c r="I40" s="129"/>
      <c r="J40" s="129"/>
      <c r="K40" s="1"/>
      <c r="L40" s="128"/>
      <c r="M40" s="1"/>
      <c r="N40" s="1"/>
      <c r="O40" s="1"/>
      <c r="P40" s="1"/>
      <c r="Q40" s="1"/>
      <c r="R40" s="1"/>
      <c r="S40" s="1"/>
      <c r="T40" s="1"/>
      <c r="U40" s="128"/>
      <c r="V40" s="1"/>
      <c r="W40" s="1"/>
    </row>
    <row r="41" spans="1:23" x14ac:dyDescent="0.2">
      <c r="A41" s="232" t="s">
        <v>582</v>
      </c>
      <c r="B41" s="233">
        <f>(C13+C17)/2</f>
        <v>0</v>
      </c>
      <c r="C41" s="234">
        <f t="shared" si="4"/>
        <v>-10</v>
      </c>
      <c r="D41" s="128"/>
      <c r="E41" s="129"/>
      <c r="F41" s="129"/>
      <c r="G41" s="129"/>
      <c r="H41" s="212"/>
      <c r="I41" s="129"/>
      <c r="J41" s="129"/>
      <c r="K41" s="1"/>
      <c r="L41" s="128"/>
      <c r="M41" s="1"/>
      <c r="N41" s="1"/>
      <c r="O41" s="1"/>
      <c r="P41" s="1"/>
      <c r="Q41" s="1"/>
      <c r="R41" s="1"/>
      <c r="S41" s="1"/>
      <c r="T41" s="1"/>
      <c r="U41" s="128"/>
      <c r="V41" s="1"/>
      <c r="W41" s="1"/>
    </row>
    <row r="42" spans="1:23" x14ac:dyDescent="0.2">
      <c r="A42" s="232" t="s">
        <v>583</v>
      </c>
      <c r="B42" s="233">
        <f>SUM(C10,C17)/2</f>
        <v>0</v>
      </c>
      <c r="C42" s="234">
        <f t="shared" si="4"/>
        <v>-10</v>
      </c>
      <c r="D42" s="128"/>
      <c r="E42" s="129"/>
      <c r="F42" s="129"/>
      <c r="G42" s="129"/>
      <c r="H42" s="212"/>
      <c r="I42" s="129"/>
      <c r="J42" s="129"/>
      <c r="K42" s="1"/>
      <c r="L42" s="128"/>
      <c r="M42" s="1"/>
      <c r="N42" s="1"/>
      <c r="O42" s="1"/>
      <c r="P42" s="1"/>
      <c r="Q42" s="1"/>
      <c r="R42" s="1"/>
      <c r="S42" s="1"/>
      <c r="T42" s="1"/>
      <c r="U42" s="128"/>
      <c r="V42" s="1"/>
      <c r="W42" s="1"/>
    </row>
    <row r="43" spans="1:23" ht="13.5" thickBot="1" x14ac:dyDescent="0.25">
      <c r="A43" s="235" t="s">
        <v>584</v>
      </c>
      <c r="B43" s="236">
        <f>SUM(C7+C11)/2</f>
        <v>0</v>
      </c>
      <c r="C43" s="237">
        <f t="shared" si="4"/>
        <v>-10</v>
      </c>
      <c r="D43" s="128"/>
      <c r="E43" s="129"/>
      <c r="F43" s="129"/>
      <c r="G43" s="129"/>
      <c r="H43" s="212"/>
      <c r="I43" s="129"/>
      <c r="J43" s="129"/>
      <c r="L43" s="128"/>
      <c r="M43" s="1"/>
      <c r="N43" s="1"/>
      <c r="O43" s="1"/>
      <c r="P43" s="1"/>
      <c r="Q43" s="1"/>
      <c r="R43" s="1"/>
      <c r="S43" s="1"/>
      <c r="T43" s="1"/>
      <c r="U43" s="128"/>
    </row>
    <row r="44" spans="1:23" x14ac:dyDescent="0.2">
      <c r="A44" s="128"/>
      <c r="B44" s="128"/>
      <c r="C44" s="128"/>
      <c r="D44" s="128"/>
      <c r="E44" s="129"/>
      <c r="F44" s="129"/>
      <c r="G44" s="129"/>
      <c r="H44" s="212"/>
      <c r="I44" s="129"/>
      <c r="J44" s="129"/>
      <c r="L44" s="128"/>
      <c r="M44" s="1"/>
      <c r="N44" s="1"/>
      <c r="O44" s="1"/>
      <c r="P44" s="1"/>
      <c r="Q44" s="1"/>
      <c r="R44" s="1"/>
      <c r="S44" s="1"/>
      <c r="T44" s="1"/>
      <c r="U44" s="128"/>
    </row>
    <row r="45" spans="1:23" x14ac:dyDescent="0.2">
      <c r="A45" s="212"/>
      <c r="B45" s="212"/>
      <c r="C45" s="212"/>
      <c r="D45" s="212"/>
      <c r="E45" s="212"/>
      <c r="F45" s="212"/>
      <c r="G45" s="212"/>
      <c r="H45" s="212"/>
      <c r="I45" s="212"/>
      <c r="J45" s="129"/>
      <c r="L45" s="128"/>
      <c r="M45" s="1"/>
      <c r="N45" s="1"/>
      <c r="O45" s="1"/>
      <c r="P45" s="1"/>
      <c r="Q45" s="1"/>
      <c r="R45" s="1"/>
      <c r="S45" s="1"/>
      <c r="T45" s="1"/>
      <c r="U45" s="128"/>
    </row>
    <row r="46" spans="1:23" x14ac:dyDescent="0.2">
      <c r="A46" s="212"/>
      <c r="B46" s="212"/>
      <c r="C46" s="212"/>
      <c r="D46" s="212"/>
      <c r="E46" s="212"/>
      <c r="F46" s="212"/>
      <c r="G46" s="212"/>
      <c r="H46" s="212"/>
      <c r="I46" s="212"/>
      <c r="J46" s="129"/>
      <c r="L46" s="128"/>
      <c r="M46" s="1"/>
      <c r="N46" s="1"/>
      <c r="O46" s="1"/>
      <c r="P46" s="1"/>
      <c r="Q46" s="1"/>
      <c r="R46" s="1"/>
      <c r="S46" s="1"/>
      <c r="T46" s="1"/>
      <c r="U46" s="128"/>
    </row>
    <row r="47" spans="1:23" x14ac:dyDescent="0.2">
      <c r="A47" s="212"/>
      <c r="B47" s="212"/>
      <c r="C47" s="212"/>
      <c r="D47" s="212"/>
      <c r="E47" s="212"/>
      <c r="F47" s="212"/>
      <c r="G47" s="212"/>
      <c r="H47" s="212"/>
      <c r="I47" s="212"/>
      <c r="J47" s="129"/>
      <c r="L47" s="128"/>
      <c r="M47" s="1"/>
      <c r="N47" s="1"/>
      <c r="O47" s="1"/>
      <c r="P47" s="1"/>
      <c r="Q47" s="1"/>
      <c r="R47" s="1"/>
      <c r="S47" s="1"/>
      <c r="T47" s="1"/>
      <c r="U47" s="128"/>
    </row>
    <row r="48" spans="1:23" x14ac:dyDescent="0.2">
      <c r="J48" s="128"/>
      <c r="L48" s="128"/>
      <c r="M48" s="1"/>
      <c r="N48" s="1"/>
      <c r="O48" s="1"/>
      <c r="P48" s="1"/>
      <c r="Q48" s="1"/>
      <c r="R48" s="1"/>
      <c r="S48" s="1"/>
      <c r="T48" s="1"/>
      <c r="U48" s="128"/>
    </row>
    <row r="49" spans="10:21" x14ac:dyDescent="0.2">
      <c r="J49" s="128"/>
      <c r="L49" s="128"/>
      <c r="M49" s="1"/>
      <c r="N49" s="1"/>
      <c r="O49" s="1"/>
      <c r="P49" s="1"/>
      <c r="Q49" s="1"/>
      <c r="R49" s="1"/>
      <c r="S49" s="1"/>
      <c r="T49" s="1"/>
      <c r="U49" s="128"/>
    </row>
    <row r="50" spans="10:21" x14ac:dyDescent="0.2">
      <c r="J50" s="128"/>
      <c r="L50" s="128"/>
      <c r="M50" s="1"/>
      <c r="N50" s="1"/>
      <c r="O50" s="1"/>
      <c r="P50" s="1"/>
      <c r="Q50" s="1"/>
      <c r="R50" s="1"/>
      <c r="S50" s="1"/>
      <c r="T50" s="1"/>
      <c r="U50" s="128"/>
    </row>
    <row r="51" spans="10:21" x14ac:dyDescent="0.2">
      <c r="J51" s="128"/>
      <c r="L51" s="128"/>
      <c r="M51" s="1"/>
      <c r="N51" s="1"/>
      <c r="O51" s="1"/>
      <c r="P51" s="1"/>
      <c r="Q51" s="1"/>
      <c r="R51" s="1"/>
      <c r="S51" s="1"/>
      <c r="T51" s="1"/>
      <c r="U51" s="128"/>
    </row>
    <row r="52" spans="10:21" ht="12.75" customHeight="1" x14ac:dyDescent="0.2">
      <c r="J52" s="128"/>
      <c r="L52" s="128"/>
      <c r="M52" s="1"/>
      <c r="N52" s="1"/>
      <c r="O52" s="1"/>
      <c r="P52" s="1"/>
      <c r="Q52" s="1"/>
      <c r="R52" s="1"/>
      <c r="S52" s="1"/>
      <c r="T52" s="1"/>
      <c r="U52" s="128"/>
    </row>
    <row r="53" spans="10:21" ht="12.75" customHeight="1" x14ac:dyDescent="0.2">
      <c r="J53" s="128"/>
      <c r="L53" s="128"/>
      <c r="M53" s="1"/>
      <c r="N53" s="1"/>
      <c r="O53" s="1"/>
      <c r="P53" s="1"/>
      <c r="Q53" s="1"/>
      <c r="R53" s="1"/>
      <c r="S53" s="1"/>
      <c r="T53" s="1"/>
      <c r="U53" s="128"/>
    </row>
    <row r="54" spans="10:21" x14ac:dyDescent="0.2">
      <c r="J54" s="128"/>
      <c r="L54" s="128"/>
      <c r="M54" s="1"/>
      <c r="N54" s="1"/>
      <c r="O54" s="1"/>
      <c r="P54" s="1"/>
      <c r="Q54" s="1"/>
      <c r="R54" s="1"/>
      <c r="S54" s="1"/>
      <c r="T54" s="1"/>
      <c r="U54" s="128"/>
    </row>
    <row r="55" spans="10:21" x14ac:dyDescent="0.2">
      <c r="J55" s="128"/>
      <c r="L55" s="128"/>
      <c r="M55" s="1"/>
      <c r="N55" s="1"/>
      <c r="O55" s="1"/>
      <c r="P55" s="1"/>
      <c r="Q55" s="1"/>
      <c r="R55" s="1"/>
      <c r="S55" s="1"/>
      <c r="T55" s="1"/>
      <c r="U55" s="128"/>
    </row>
    <row r="56" spans="10:21" x14ac:dyDescent="0.2">
      <c r="J56" s="128"/>
      <c r="L56" s="128"/>
      <c r="M56" s="1"/>
      <c r="N56" s="1"/>
      <c r="O56" s="1"/>
      <c r="P56" s="1"/>
      <c r="Q56" s="1"/>
      <c r="R56" s="1"/>
      <c r="S56" s="1"/>
      <c r="T56" s="1"/>
      <c r="U56" s="128"/>
    </row>
    <row r="57" spans="10:21" x14ac:dyDescent="0.2">
      <c r="J57" s="128"/>
      <c r="L57" s="128"/>
      <c r="M57" s="1"/>
      <c r="N57" s="1"/>
      <c r="O57" s="1"/>
      <c r="P57" s="1"/>
      <c r="Q57" s="1"/>
      <c r="R57" s="1"/>
      <c r="S57" s="1"/>
      <c r="T57" s="1"/>
      <c r="U57" s="128"/>
    </row>
    <row r="58" spans="10:21" x14ac:dyDescent="0.2">
      <c r="J58" s="128"/>
      <c r="L58" s="128"/>
      <c r="M58" s="1"/>
      <c r="N58" s="1"/>
      <c r="O58" s="1"/>
      <c r="P58" s="1"/>
      <c r="Q58" s="1"/>
      <c r="R58" s="1"/>
      <c r="S58" s="1"/>
      <c r="T58" s="1"/>
      <c r="U58" s="128"/>
    </row>
    <row r="59" spans="10:21" x14ac:dyDescent="0.2">
      <c r="J59" s="128"/>
      <c r="L59" s="128"/>
      <c r="M59" s="1"/>
      <c r="N59" s="1"/>
      <c r="O59" s="1"/>
      <c r="P59" s="1"/>
      <c r="Q59" s="1"/>
      <c r="R59" s="1"/>
      <c r="S59" s="1"/>
      <c r="T59" s="1"/>
      <c r="U59" s="128"/>
    </row>
    <row r="60" spans="10:21" ht="12.75" customHeight="1" x14ac:dyDescent="0.2">
      <c r="J60" s="128"/>
      <c r="L60" s="128"/>
      <c r="M60" s="1"/>
      <c r="N60" s="1"/>
      <c r="O60" s="1"/>
      <c r="P60" s="1"/>
      <c r="Q60" s="1"/>
      <c r="R60" s="1"/>
      <c r="S60" s="1"/>
      <c r="T60" s="1"/>
      <c r="U60" s="128"/>
    </row>
    <row r="61" spans="10:21" ht="12.75" customHeight="1" x14ac:dyDescent="0.2">
      <c r="J61" s="128"/>
      <c r="L61" s="128"/>
      <c r="M61" s="1"/>
      <c r="N61" s="1"/>
      <c r="O61" s="1"/>
      <c r="P61" s="1"/>
      <c r="Q61" s="1"/>
      <c r="R61" s="1"/>
      <c r="S61" s="1"/>
      <c r="T61" s="1"/>
      <c r="U61" s="128"/>
    </row>
    <row r="62" spans="10:21" ht="12.75" customHeight="1" x14ac:dyDescent="0.2">
      <c r="J62" s="128"/>
      <c r="L62" s="128"/>
      <c r="M62" s="1"/>
      <c r="N62" s="1"/>
      <c r="O62" s="1"/>
      <c r="P62" s="1"/>
      <c r="Q62" s="1"/>
      <c r="R62" s="1"/>
      <c r="S62" s="1"/>
      <c r="T62" s="1"/>
      <c r="U62" s="128"/>
    </row>
    <row r="63" spans="10:21" ht="12.75" customHeight="1" x14ac:dyDescent="0.2">
      <c r="J63" s="128"/>
      <c r="L63" s="128"/>
      <c r="M63" s="1"/>
      <c r="N63" s="1"/>
      <c r="O63" s="1"/>
      <c r="P63" s="1"/>
      <c r="Q63" s="1"/>
      <c r="R63" s="1"/>
      <c r="S63" s="1"/>
      <c r="T63" s="1"/>
      <c r="U63" s="128"/>
    </row>
    <row r="64" spans="10:21" x14ac:dyDescent="0.2">
      <c r="J64" s="1"/>
      <c r="M64" s="1"/>
      <c r="N64" s="1"/>
      <c r="O64" s="1"/>
      <c r="P64" s="1"/>
      <c r="Q64" s="1"/>
      <c r="R64" s="1"/>
      <c r="S64" s="1"/>
      <c r="T64" s="1"/>
    </row>
    <row r="65" spans="13:20" x14ac:dyDescent="0.2">
      <c r="M65" s="1"/>
      <c r="N65" s="1"/>
      <c r="O65" s="1"/>
      <c r="P65" s="1"/>
      <c r="Q65" s="1"/>
      <c r="R65" s="1"/>
      <c r="S65" s="1"/>
      <c r="T65" s="1"/>
    </row>
    <row r="66" spans="13:20" ht="12.75" customHeight="1" x14ac:dyDescent="0.2">
      <c r="M66" s="1"/>
      <c r="N66" s="1"/>
      <c r="O66" s="1"/>
      <c r="P66" s="1"/>
      <c r="Q66" s="1"/>
      <c r="R66" s="1"/>
      <c r="S66" s="1"/>
      <c r="T66" s="1"/>
    </row>
    <row r="67" spans="13:20" ht="12.75" customHeight="1" x14ac:dyDescent="0.2">
      <c r="M67" s="1"/>
      <c r="N67" s="1"/>
      <c r="O67" s="1"/>
      <c r="P67" s="1"/>
      <c r="Q67" s="1"/>
      <c r="R67" s="1"/>
      <c r="S67" s="1"/>
      <c r="T67" s="1"/>
    </row>
    <row r="68" spans="13:20" x14ac:dyDescent="0.2">
      <c r="M68" s="1"/>
      <c r="N68" s="1"/>
      <c r="O68" s="1"/>
      <c r="P68" s="1"/>
      <c r="Q68" s="1"/>
      <c r="R68" s="1"/>
      <c r="S68" s="1"/>
      <c r="T68" s="1"/>
    </row>
    <row r="69" spans="13:20" ht="13.5" customHeight="1" x14ac:dyDescent="0.2">
      <c r="M69" s="1"/>
      <c r="N69" s="1"/>
      <c r="O69" s="1"/>
      <c r="P69" s="1"/>
      <c r="Q69" s="1"/>
      <c r="R69" s="1"/>
      <c r="S69" s="1"/>
      <c r="T69" s="1"/>
    </row>
    <row r="70" spans="13:20" x14ac:dyDescent="0.2">
      <c r="M70" s="1"/>
      <c r="N70" s="1"/>
      <c r="O70" s="1"/>
      <c r="P70" s="1"/>
      <c r="Q70" s="1"/>
      <c r="R70" s="1"/>
      <c r="S70" s="1"/>
      <c r="T70" s="1"/>
    </row>
    <row r="71" spans="13:20" x14ac:dyDescent="0.2">
      <c r="M71" s="1"/>
      <c r="N71" s="1"/>
      <c r="O71" s="1"/>
      <c r="P71" s="1"/>
      <c r="Q71" s="1"/>
      <c r="R71" s="1"/>
      <c r="S71" s="1"/>
      <c r="T71" s="1"/>
    </row>
    <row r="72" spans="13:20" x14ac:dyDescent="0.2">
      <c r="M72" s="1"/>
      <c r="N72" s="1"/>
      <c r="O72" s="1"/>
      <c r="P72" s="1"/>
      <c r="Q72" s="1"/>
      <c r="R72" s="1"/>
      <c r="S72" s="1"/>
      <c r="T72" s="1"/>
    </row>
    <row r="73" spans="13:20" x14ac:dyDescent="0.2">
      <c r="M73" s="1"/>
      <c r="N73" s="1"/>
      <c r="O73" s="1"/>
      <c r="P73" s="1"/>
      <c r="Q73" s="1"/>
      <c r="R73" s="1"/>
      <c r="S73" s="1"/>
      <c r="T73" s="1"/>
    </row>
    <row r="74" spans="13:20" x14ac:dyDescent="0.2">
      <c r="M74" s="1"/>
      <c r="N74" s="1"/>
      <c r="O74" s="1"/>
      <c r="P74" s="1"/>
      <c r="Q74" s="1"/>
      <c r="R74" s="1"/>
      <c r="S74" s="1"/>
      <c r="T74" s="1"/>
    </row>
    <row r="75" spans="13:20" x14ac:dyDescent="0.2">
      <c r="M75" s="1"/>
      <c r="N75" s="1"/>
      <c r="O75" s="1"/>
      <c r="P75" s="1"/>
      <c r="Q75" s="1"/>
      <c r="R75" s="1"/>
      <c r="S75" s="1"/>
      <c r="T75" s="1"/>
    </row>
    <row r="76" spans="13:20" x14ac:dyDescent="0.2">
      <c r="M76" s="1"/>
      <c r="N76" s="1"/>
      <c r="O76" s="1"/>
      <c r="P76" s="1"/>
      <c r="Q76" s="1"/>
      <c r="R76" s="1"/>
      <c r="S76" s="1"/>
      <c r="T76" s="1"/>
    </row>
    <row r="77" spans="13:20" x14ac:dyDescent="0.2">
      <c r="M77" s="1"/>
      <c r="N77" s="1"/>
      <c r="O77" s="1"/>
      <c r="P77" s="1"/>
      <c r="Q77" s="1"/>
      <c r="R77" s="1"/>
      <c r="S77" s="1"/>
      <c r="T77" s="1"/>
    </row>
    <row r="78" spans="13:20" x14ac:dyDescent="0.2">
      <c r="M78" s="1"/>
      <c r="N78" s="1"/>
      <c r="O78" s="1"/>
      <c r="P78" s="1"/>
      <c r="Q78" s="1"/>
      <c r="R78" s="1"/>
      <c r="S78" s="1"/>
      <c r="T78" s="1"/>
    </row>
    <row r="79" spans="13:20" ht="12.75" customHeight="1" x14ac:dyDescent="0.2">
      <c r="M79" s="1"/>
      <c r="N79" s="1"/>
      <c r="O79" s="1"/>
      <c r="P79" s="1"/>
      <c r="Q79" s="1"/>
      <c r="R79" s="1"/>
      <c r="S79" s="1"/>
      <c r="T79" s="1"/>
    </row>
    <row r="80" spans="13:20" ht="13.5" customHeight="1" x14ac:dyDescent="0.2">
      <c r="M80" s="1"/>
      <c r="N80" s="1"/>
      <c r="O80" s="1"/>
      <c r="P80" s="1"/>
      <c r="Q80" s="1"/>
      <c r="R80" s="1"/>
      <c r="S80" s="1"/>
      <c r="T80" s="1"/>
    </row>
    <row r="81" spans="13:20" x14ac:dyDescent="0.2">
      <c r="M81" s="1"/>
      <c r="N81" s="1"/>
      <c r="O81" s="1"/>
      <c r="P81" s="1"/>
      <c r="Q81" s="1"/>
      <c r="R81" s="1"/>
      <c r="S81" s="1"/>
      <c r="T81" s="1"/>
    </row>
    <row r="82" spans="13:20" x14ac:dyDescent="0.2">
      <c r="M82" s="1"/>
      <c r="N82" s="1"/>
      <c r="O82" s="1"/>
      <c r="P82" s="1"/>
      <c r="Q82" s="1"/>
      <c r="R82" s="1"/>
      <c r="S82" s="1"/>
      <c r="T82" s="1"/>
    </row>
    <row r="83" spans="13:20" x14ac:dyDescent="0.2">
      <c r="M83" s="1"/>
      <c r="N83" s="1"/>
      <c r="O83" s="1"/>
      <c r="P83" s="1"/>
      <c r="Q83" s="1"/>
      <c r="R83" s="1"/>
      <c r="S83" s="1"/>
      <c r="T83" s="1"/>
    </row>
    <row r="84" spans="13:20" x14ac:dyDescent="0.2">
      <c r="M84" s="1"/>
      <c r="N84" s="1"/>
      <c r="O84" s="1"/>
      <c r="P84" s="1"/>
      <c r="Q84" s="1"/>
      <c r="R84" s="1"/>
      <c r="S84" s="1"/>
      <c r="T84" s="1"/>
    </row>
    <row r="85" spans="13:20" x14ac:dyDescent="0.2">
      <c r="M85" s="1"/>
      <c r="N85" s="1"/>
      <c r="O85" s="1"/>
      <c r="P85" s="1"/>
      <c r="Q85" s="1"/>
      <c r="R85" s="1"/>
      <c r="S85" s="1"/>
      <c r="T85" s="1"/>
    </row>
    <row r="86" spans="13:20" x14ac:dyDescent="0.2">
      <c r="M86" s="1"/>
      <c r="N86" s="1"/>
      <c r="O86" s="1"/>
      <c r="P86" s="1"/>
      <c r="Q86" s="1"/>
      <c r="R86" s="1"/>
      <c r="S86" s="1"/>
      <c r="T86" s="1"/>
    </row>
    <row r="87" spans="13:20" x14ac:dyDescent="0.2">
      <c r="M87" s="1"/>
      <c r="N87" s="1"/>
      <c r="O87" s="1"/>
      <c r="P87" s="1"/>
      <c r="Q87" s="1"/>
      <c r="R87" s="1"/>
      <c r="S87" s="1"/>
      <c r="T87" s="1"/>
    </row>
    <row r="90" spans="13:20" ht="12" customHeight="1" x14ac:dyDescent="0.2"/>
    <row r="91" spans="13:20" ht="12.75" customHeight="1" x14ac:dyDescent="0.2"/>
  </sheetData>
  <sheetProtection password="C442" sheet="1" objects="1" scenarios="1"/>
  <mergeCells count="10">
    <mergeCell ref="A34:A35"/>
    <mergeCell ref="D2:G2"/>
    <mergeCell ref="I2:J2"/>
    <mergeCell ref="H21:I21"/>
    <mergeCell ref="C1:J1"/>
    <mergeCell ref="B3:C3"/>
    <mergeCell ref="C4:H4"/>
    <mergeCell ref="H20:I20"/>
    <mergeCell ref="E3:F3"/>
    <mergeCell ref="H3:I3"/>
  </mergeCells>
  <phoneticPr fontId="0" type="noConversion"/>
  <hyperlinks>
    <hyperlink ref="A3" r:id="rId1"/>
  </hyperlinks>
  <printOptions horizontalCentered="1" verticalCentered="1"/>
  <pageMargins left="0" right="0" top="0" bottom="0" header="0" footer="0"/>
  <pageSetup paperSize="9" orientation="portrait" horizontalDpi="300" verticalDpi="300" r:id="rId2"/>
  <headerFooter alignWithMargins="0"/>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0"/>
  <sheetViews>
    <sheetView workbookViewId="0">
      <selection activeCell="C13" sqref="C13"/>
    </sheetView>
  </sheetViews>
  <sheetFormatPr baseColWidth="10" defaultRowHeight="12.75" x14ac:dyDescent="0.2"/>
  <cols>
    <col min="1" max="1" width="31.42578125" customWidth="1"/>
    <col min="2" max="2" width="19.5703125" bestFit="1" customWidth="1"/>
    <col min="3" max="3" width="9.42578125" customWidth="1"/>
    <col min="4" max="4" width="11.42578125" customWidth="1"/>
    <col min="11" max="11" width="11.42578125" customWidth="1"/>
  </cols>
  <sheetData>
    <row r="1" spans="1:7" x14ac:dyDescent="0.2">
      <c r="A1" s="241" t="s">
        <v>589</v>
      </c>
    </row>
    <row r="4" spans="1:7" x14ac:dyDescent="0.2">
      <c r="B4" s="122" t="s">
        <v>3</v>
      </c>
      <c r="C4" s="122" t="s">
        <v>70</v>
      </c>
    </row>
    <row r="5" spans="1:7" x14ac:dyDescent="0.2">
      <c r="B5" s="123" t="s">
        <v>4</v>
      </c>
      <c r="C5" s="124">
        <f>CORRECCIÓN!E5</f>
        <v>0</v>
      </c>
      <c r="G5" s="3"/>
    </row>
    <row r="6" spans="1:7" x14ac:dyDescent="0.2">
      <c r="B6" s="123" t="s">
        <v>5</v>
      </c>
      <c r="C6" s="124">
        <f>CORRECCIÓN!D6</f>
        <v>0</v>
      </c>
      <c r="G6" s="3"/>
    </row>
    <row r="7" spans="1:7" x14ac:dyDescent="0.2">
      <c r="B7" s="123" t="s">
        <v>6</v>
      </c>
      <c r="C7" s="124">
        <f>CORRECCIÓN!F7</f>
        <v>0</v>
      </c>
      <c r="G7" s="3"/>
    </row>
    <row r="8" spans="1:7" x14ac:dyDescent="0.2">
      <c r="B8" s="123" t="s">
        <v>7</v>
      </c>
      <c r="C8" s="124">
        <f>CORRECCIÓN!E8</f>
        <v>0</v>
      </c>
      <c r="G8" s="3"/>
    </row>
    <row r="9" spans="1:7" x14ac:dyDescent="0.2">
      <c r="B9" s="123" t="s">
        <v>8</v>
      </c>
      <c r="C9" s="124">
        <f>CORRECCIÓN!G9</f>
        <v>0</v>
      </c>
      <c r="G9" s="3"/>
    </row>
    <row r="10" spans="1:7" x14ac:dyDescent="0.2">
      <c r="B10" s="123" t="s">
        <v>9</v>
      </c>
      <c r="C10" s="124">
        <f>CORRECCIÓN!D10</f>
        <v>0</v>
      </c>
      <c r="G10" s="3"/>
    </row>
    <row r="11" spans="1:7" x14ac:dyDescent="0.2">
      <c r="B11" s="123" t="s">
        <v>10</v>
      </c>
      <c r="C11" s="124">
        <f>CORRECCIÓN!F11</f>
        <v>0</v>
      </c>
      <c r="G11" s="3"/>
    </row>
    <row r="12" spans="1:7" x14ac:dyDescent="0.2">
      <c r="B12" s="123" t="s">
        <v>11</v>
      </c>
      <c r="C12" s="124">
        <f>CORRECCIÓN!E12</f>
        <v>0</v>
      </c>
      <c r="G12" s="3"/>
    </row>
    <row r="13" spans="1:7" x14ac:dyDescent="0.2">
      <c r="B13" s="123" t="s">
        <v>12</v>
      </c>
      <c r="C13" s="124">
        <f>CORRECCIÓN!D13</f>
        <v>0</v>
      </c>
      <c r="G13" s="3"/>
    </row>
    <row r="14" spans="1:7" x14ac:dyDescent="0.2">
      <c r="B14" s="123" t="s">
        <v>13</v>
      </c>
      <c r="C14" s="124">
        <f>CORRECCIÓN!G14</f>
        <v>0</v>
      </c>
      <c r="G14" s="3"/>
    </row>
    <row r="15" spans="1:7" x14ac:dyDescent="0.2">
      <c r="B15" s="123" t="s">
        <v>14</v>
      </c>
      <c r="C15" s="124">
        <f>CORRECCIÓN!E15</f>
        <v>0</v>
      </c>
      <c r="G15" s="3"/>
    </row>
    <row r="16" spans="1:7" x14ac:dyDescent="0.2">
      <c r="B16" s="123" t="s">
        <v>15</v>
      </c>
      <c r="C16" s="124">
        <f>CORRECCIÓN!G16</f>
        <v>0</v>
      </c>
      <c r="G16" s="3"/>
    </row>
    <row r="17" spans="2:7" x14ac:dyDescent="0.2">
      <c r="B17" s="123" t="s">
        <v>16</v>
      </c>
      <c r="C17" s="124">
        <f>CORRECCIÓN!D17</f>
        <v>0</v>
      </c>
      <c r="G17" s="3"/>
    </row>
    <row r="18" spans="2:7" x14ac:dyDescent="0.2">
      <c r="B18" s="123" t="s">
        <v>17</v>
      </c>
      <c r="C18" s="124">
        <f>CORRECCIÓN!F18</f>
        <v>0</v>
      </c>
      <c r="G18" s="3"/>
    </row>
    <row r="19" spans="2:7" x14ac:dyDescent="0.2">
      <c r="B19" s="123" t="s">
        <v>18</v>
      </c>
      <c r="C19" s="124">
        <f>CORRECCIÓN!D19</f>
        <v>0</v>
      </c>
      <c r="G19" s="3"/>
    </row>
    <row r="20" spans="2:7" x14ac:dyDescent="0.2">
      <c r="B20" s="179"/>
      <c r="C20" s="209"/>
      <c r="G20" s="3"/>
    </row>
    <row r="25" spans="2:7" x14ac:dyDescent="0.2">
      <c r="B25" s="265" t="s">
        <v>29</v>
      </c>
      <c r="C25" s="265"/>
    </row>
    <row r="26" spans="2:7" x14ac:dyDescent="0.2">
      <c r="B26" s="120" t="s">
        <v>24</v>
      </c>
      <c r="C26" s="121" t="e">
        <f>CORRECCIÓN!C25</f>
        <v>#N/A</v>
      </c>
    </row>
    <row r="27" spans="2:7" x14ac:dyDescent="0.2">
      <c r="B27" s="120" t="s">
        <v>25</v>
      </c>
      <c r="C27" s="121" t="e">
        <f>CORRECCIÓN!C26</f>
        <v>#N/A</v>
      </c>
    </row>
    <row r="28" spans="2:7" x14ac:dyDescent="0.2">
      <c r="B28" s="120" t="s">
        <v>26</v>
      </c>
      <c r="C28" s="121" t="e">
        <f>CORRECCIÓN!C27</f>
        <v>#N/A</v>
      </c>
    </row>
    <row r="29" spans="2:7" x14ac:dyDescent="0.2">
      <c r="B29" s="120" t="s">
        <v>27</v>
      </c>
      <c r="C29" s="121" t="e">
        <f>CORRECCIÓN!C28</f>
        <v>#N/A</v>
      </c>
    </row>
    <row r="30" spans="2:7" x14ac:dyDescent="0.2">
      <c r="B30" s="125" t="s">
        <v>28</v>
      </c>
      <c r="C30" s="119" t="e">
        <f>CORRECCIÓN!C29</f>
        <v>#N/A</v>
      </c>
    </row>
  </sheetData>
  <sheetProtection password="C442" sheet="1" objects="1" scenarios="1"/>
  <mergeCells count="1">
    <mergeCell ref="B25:C25"/>
  </mergeCells>
  <phoneticPr fontId="0" type="noConversion"/>
  <pageMargins left="0.75" right="0.75" top="1" bottom="1" header="0" footer="0"/>
  <pageSetup paperSize="9"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I4" sqref="I4"/>
    </sheetView>
  </sheetViews>
  <sheetFormatPr baseColWidth="10" defaultRowHeight="12.75" x14ac:dyDescent="0.2"/>
  <cols>
    <col min="1" max="1" width="12" bestFit="1" customWidth="1"/>
    <col min="2" max="2" width="7.85546875" customWidth="1"/>
    <col min="3" max="3" width="26.28515625" bestFit="1" customWidth="1"/>
    <col min="4" max="4" width="5" customWidth="1"/>
    <col min="5" max="5" width="23.28515625" bestFit="1" customWidth="1"/>
    <col min="6" max="6" width="5" customWidth="1"/>
    <col min="7" max="7" width="26.28515625" bestFit="1" customWidth="1"/>
    <col min="8" max="8" width="5" customWidth="1"/>
    <col min="9" max="9" width="24.7109375" bestFit="1" customWidth="1"/>
    <col min="10" max="10" width="5" customWidth="1"/>
  </cols>
  <sheetData>
    <row r="1" spans="1:10" x14ac:dyDescent="0.2">
      <c r="A1" s="240" t="s">
        <v>590</v>
      </c>
    </row>
    <row r="5" spans="1:10" ht="13.5" thickBot="1" x14ac:dyDescent="0.25"/>
    <row r="6" spans="1:10" ht="15" thickBot="1" x14ac:dyDescent="0.25">
      <c r="C6" s="190" t="s">
        <v>556</v>
      </c>
      <c r="D6" s="191" t="s">
        <v>558</v>
      </c>
      <c r="E6" s="190" t="s">
        <v>557</v>
      </c>
      <c r="F6" s="191" t="s">
        <v>558</v>
      </c>
      <c r="G6" s="192" t="s">
        <v>559</v>
      </c>
      <c r="H6" s="193" t="s">
        <v>558</v>
      </c>
      <c r="I6" s="193" t="s">
        <v>560</v>
      </c>
      <c r="J6" s="194" t="s">
        <v>558</v>
      </c>
    </row>
    <row r="7" spans="1:10" ht="14.25" x14ac:dyDescent="0.2">
      <c r="C7" s="195"/>
      <c r="D7" s="195"/>
      <c r="E7" s="195"/>
      <c r="F7" s="195"/>
      <c r="G7" s="195"/>
      <c r="H7" s="196"/>
      <c r="I7" s="195"/>
      <c r="J7" s="195"/>
    </row>
    <row r="8" spans="1:10" ht="15" x14ac:dyDescent="0.25">
      <c r="C8" s="197" t="s">
        <v>571</v>
      </c>
      <c r="D8" s="198"/>
      <c r="E8" s="197" t="s">
        <v>571</v>
      </c>
      <c r="F8" s="198"/>
      <c r="G8" s="197" t="s">
        <v>571</v>
      </c>
      <c r="H8" s="198"/>
      <c r="I8" s="197" t="s">
        <v>571</v>
      </c>
      <c r="J8" s="198"/>
    </row>
    <row r="9" spans="1:10" ht="14.25" x14ac:dyDescent="0.2">
      <c r="C9" s="199" t="s">
        <v>5</v>
      </c>
      <c r="D9" s="198">
        <f>CORRECCIÓN!C6</f>
        <v>0</v>
      </c>
      <c r="E9" s="199" t="s">
        <v>4</v>
      </c>
      <c r="F9" s="198">
        <f>CORRECCIÓN!C5</f>
        <v>0</v>
      </c>
      <c r="G9" s="200" t="s">
        <v>562</v>
      </c>
      <c r="H9" s="198">
        <f>CORRECCIÓN!C16</f>
        <v>0</v>
      </c>
      <c r="I9" s="200" t="s">
        <v>163</v>
      </c>
      <c r="J9" s="198">
        <f>CORRECCIÓN!C10</f>
        <v>0</v>
      </c>
    </row>
    <row r="10" spans="1:10" ht="14.25" x14ac:dyDescent="0.2">
      <c r="C10" s="199" t="s">
        <v>554</v>
      </c>
      <c r="D10" s="198">
        <f>CORRECCIÓN!C17</f>
        <v>0</v>
      </c>
      <c r="E10" s="200" t="s">
        <v>201</v>
      </c>
      <c r="F10" s="198">
        <f>CORRECCIÓN!C12</f>
        <v>0</v>
      </c>
      <c r="G10" s="200" t="s">
        <v>563</v>
      </c>
      <c r="H10" s="198">
        <f>CORRECCIÓN!C19</f>
        <v>0</v>
      </c>
      <c r="I10" s="200" t="s">
        <v>561</v>
      </c>
      <c r="J10" s="198">
        <f>CORRECCIÓN!C18</f>
        <v>0</v>
      </c>
    </row>
    <row r="11" spans="1:10" ht="14.25" x14ac:dyDescent="0.2">
      <c r="C11" s="200" t="s">
        <v>555</v>
      </c>
      <c r="D11" s="198">
        <f>CORRECCIÓN!C15</f>
        <v>0</v>
      </c>
      <c r="E11" s="200" t="s">
        <v>200</v>
      </c>
      <c r="F11" s="198">
        <f>CORRECCIÓN!C8</f>
        <v>0</v>
      </c>
      <c r="G11" s="200" t="s">
        <v>564</v>
      </c>
      <c r="H11" s="198">
        <f>CORRECCIÓN!C14</f>
        <v>0</v>
      </c>
      <c r="I11" s="200" t="s">
        <v>164</v>
      </c>
      <c r="J11" s="198">
        <f>CORRECCIÓN!C6</f>
        <v>0</v>
      </c>
    </row>
    <row r="12" spans="1:10" ht="14.25" x14ac:dyDescent="0.2">
      <c r="C12" s="199"/>
      <c r="D12" s="198"/>
      <c r="E12" s="199"/>
      <c r="F12" s="198"/>
      <c r="G12" s="200"/>
      <c r="H12" s="198"/>
      <c r="I12" s="200" t="s">
        <v>162</v>
      </c>
      <c r="J12" s="198">
        <f>CORRECCIÓN!C13</f>
        <v>0</v>
      </c>
    </row>
    <row r="13" spans="1:10" ht="15" x14ac:dyDescent="0.25">
      <c r="C13" s="197" t="s">
        <v>572</v>
      </c>
      <c r="D13" s="198"/>
      <c r="E13" s="197" t="s">
        <v>572</v>
      </c>
      <c r="F13" s="198"/>
      <c r="G13" s="197" t="s">
        <v>572</v>
      </c>
      <c r="H13" s="198"/>
      <c r="I13" s="197"/>
      <c r="J13" s="198"/>
    </row>
    <row r="14" spans="1:10" ht="14.25" x14ac:dyDescent="0.2">
      <c r="C14" s="200" t="s">
        <v>199</v>
      </c>
      <c r="D14" s="198">
        <f>CORRECCIÓN!C9</f>
        <v>0</v>
      </c>
      <c r="E14" s="201" t="s">
        <v>12</v>
      </c>
      <c r="F14" s="198">
        <f>CORRECCIÓN!C13</f>
        <v>0</v>
      </c>
      <c r="G14" s="200" t="s">
        <v>163</v>
      </c>
      <c r="H14" s="198">
        <f>CORRECCIÓN!C10</f>
        <v>0</v>
      </c>
      <c r="I14" s="199"/>
      <c r="J14" s="198"/>
    </row>
    <row r="15" spans="1:10" ht="14.25" x14ac:dyDescent="0.2">
      <c r="C15" s="200" t="s">
        <v>564</v>
      </c>
      <c r="D15" s="198">
        <f>CORRECCIÓN!C14</f>
        <v>0</v>
      </c>
      <c r="E15" s="199"/>
      <c r="F15" s="199"/>
      <c r="G15" s="200" t="s">
        <v>201</v>
      </c>
      <c r="H15" s="198">
        <f>+CORRECCIÓN!C12</f>
        <v>0</v>
      </c>
      <c r="I15" s="199"/>
      <c r="J15" s="199"/>
    </row>
    <row r="16" spans="1:10" ht="15" thickBot="1" x14ac:dyDescent="0.25">
      <c r="C16" s="199"/>
      <c r="D16" s="199"/>
      <c r="E16" s="199"/>
      <c r="F16" s="199"/>
      <c r="G16" s="200" t="s">
        <v>561</v>
      </c>
      <c r="H16" s="198">
        <f>CORRECCIÓN!C18</f>
        <v>0</v>
      </c>
      <c r="I16" s="199"/>
      <c r="J16" s="199"/>
    </row>
    <row r="17" spans="3:10" ht="15" thickBot="1" x14ac:dyDescent="0.25">
      <c r="C17" s="202"/>
      <c r="D17" s="202"/>
      <c r="E17" s="203" t="s">
        <v>565</v>
      </c>
      <c r="F17" s="204" t="s">
        <v>558</v>
      </c>
      <c r="G17" s="205" t="s">
        <v>568</v>
      </c>
      <c r="H17" s="206" t="s">
        <v>558</v>
      </c>
      <c r="I17" s="207" t="s">
        <v>569</v>
      </c>
      <c r="J17" s="208" t="s">
        <v>558</v>
      </c>
    </row>
    <row r="18" spans="3:10" ht="14.25" x14ac:dyDescent="0.2">
      <c r="C18" s="202"/>
      <c r="D18" s="202"/>
      <c r="E18" s="195"/>
      <c r="F18" s="196"/>
      <c r="G18" s="195"/>
      <c r="H18" s="196"/>
      <c r="I18" s="195"/>
      <c r="J18" s="196"/>
    </row>
    <row r="19" spans="3:10" ht="15" x14ac:dyDescent="0.25">
      <c r="C19" s="202"/>
      <c r="D19" s="202"/>
      <c r="E19" s="197" t="s">
        <v>571</v>
      </c>
      <c r="F19" s="198"/>
      <c r="G19" s="197" t="s">
        <v>571</v>
      </c>
      <c r="H19" s="198"/>
      <c r="I19" s="197" t="s">
        <v>571</v>
      </c>
      <c r="J19" s="198"/>
    </row>
    <row r="20" spans="3:10" ht="14.25" x14ac:dyDescent="0.2">
      <c r="C20" s="202"/>
      <c r="D20" s="202"/>
      <c r="E20" s="200" t="s">
        <v>555</v>
      </c>
      <c r="F20" s="198">
        <f>CORRECCIÓN!C15</f>
        <v>0</v>
      </c>
      <c r="G20" s="200" t="s">
        <v>555</v>
      </c>
      <c r="H20" s="198">
        <f>CORRECCIÓN!C15</f>
        <v>0</v>
      </c>
      <c r="I20" s="200" t="s">
        <v>570</v>
      </c>
      <c r="J20" s="198">
        <f>CORRECCIÓN!C16</f>
        <v>0</v>
      </c>
    </row>
    <row r="21" spans="3:10" ht="14.25" x14ac:dyDescent="0.2">
      <c r="C21" s="202"/>
      <c r="D21" s="202"/>
      <c r="E21" s="200" t="s">
        <v>566</v>
      </c>
      <c r="F21" s="198">
        <f>CORRECCIÓN!C8</f>
        <v>0</v>
      </c>
      <c r="G21" s="200" t="s">
        <v>566</v>
      </c>
      <c r="H21" s="198">
        <f>CORRECCIÓN!C8</f>
        <v>0</v>
      </c>
      <c r="I21" s="200" t="s">
        <v>163</v>
      </c>
      <c r="J21" s="198">
        <f>CORRECCIÓN!C10</f>
        <v>0</v>
      </c>
    </row>
    <row r="22" spans="3:10" ht="14.25" x14ac:dyDescent="0.2">
      <c r="C22" s="202"/>
      <c r="D22" s="202"/>
      <c r="E22" s="200" t="s">
        <v>563</v>
      </c>
      <c r="F22" s="198">
        <f>CORRECCIÓN!C19</f>
        <v>0</v>
      </c>
      <c r="G22" s="200"/>
      <c r="H22" s="198"/>
      <c r="I22" s="200" t="s">
        <v>202</v>
      </c>
      <c r="J22" s="198">
        <f>CORRECCIÓN!C7</f>
        <v>0</v>
      </c>
    </row>
    <row r="23" spans="3:10" ht="14.25" x14ac:dyDescent="0.2">
      <c r="C23" s="202"/>
      <c r="D23" s="202"/>
      <c r="E23" s="200"/>
      <c r="F23" s="198"/>
      <c r="G23" s="200"/>
      <c r="H23" s="198"/>
      <c r="I23" s="200"/>
      <c r="J23" s="198"/>
    </row>
    <row r="24" spans="3:10" ht="15" x14ac:dyDescent="0.25">
      <c r="C24" s="202"/>
      <c r="D24" s="202"/>
      <c r="E24" s="197" t="s">
        <v>572</v>
      </c>
      <c r="F24" s="198"/>
      <c r="G24" s="197" t="s">
        <v>572</v>
      </c>
      <c r="H24" s="198"/>
      <c r="I24" s="197" t="s">
        <v>572</v>
      </c>
      <c r="J24" s="198"/>
    </row>
    <row r="25" spans="3:10" ht="14.25" x14ac:dyDescent="0.2">
      <c r="C25" s="202"/>
      <c r="D25" s="202"/>
      <c r="E25" s="200" t="s">
        <v>561</v>
      </c>
      <c r="F25" s="198">
        <f>CORRECCIÓN!C18</f>
        <v>0</v>
      </c>
      <c r="G25" s="200" t="s">
        <v>561</v>
      </c>
      <c r="H25" s="198">
        <f>CORRECCIÓN!C18</f>
        <v>0</v>
      </c>
      <c r="I25" s="200" t="s">
        <v>561</v>
      </c>
      <c r="J25" s="198">
        <f>CORRECCIÓN!C18</f>
        <v>0</v>
      </c>
    </row>
    <row r="26" spans="3:10" ht="14.25" x14ac:dyDescent="0.2">
      <c r="C26" s="202"/>
      <c r="D26" s="202"/>
      <c r="E26" s="200" t="s">
        <v>567</v>
      </c>
      <c r="F26" s="198">
        <f>CORRECCIÓN!C11</f>
        <v>0</v>
      </c>
      <c r="G26" s="200" t="s">
        <v>202</v>
      </c>
      <c r="H26" s="198">
        <f>CORRECCIÓN!C7</f>
        <v>0</v>
      </c>
      <c r="I26" s="200" t="s">
        <v>554</v>
      </c>
      <c r="J26" s="198">
        <f>CORRECCIÓN!C17</f>
        <v>0</v>
      </c>
    </row>
    <row r="27" spans="3:10" ht="14.25" x14ac:dyDescent="0.2">
      <c r="C27" s="202"/>
      <c r="D27" s="202"/>
      <c r="E27" s="200" t="s">
        <v>199</v>
      </c>
      <c r="F27" s="198">
        <f>CORRECCIÓN!C9</f>
        <v>0</v>
      </c>
      <c r="G27" s="200" t="s">
        <v>199</v>
      </c>
      <c r="H27" s="198">
        <f>CORRECCIÓN!C9</f>
        <v>0</v>
      </c>
      <c r="I27" s="200" t="s">
        <v>199</v>
      </c>
      <c r="J27" s="198">
        <f>CORRECCIÓN!C9</f>
        <v>0</v>
      </c>
    </row>
  </sheetData>
  <sheetProtection password="C442"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4"/>
  <sheetViews>
    <sheetView workbookViewId="0">
      <pane xSplit="1" topLeftCell="B1" activePane="topRight" state="frozen"/>
      <selection pane="topRight" activeCell="K28" sqref="K28"/>
    </sheetView>
  </sheetViews>
  <sheetFormatPr baseColWidth="10" defaultRowHeight="12.75" x14ac:dyDescent="0.2"/>
  <cols>
    <col min="1" max="3" width="7.140625" customWidth="1"/>
    <col min="4" max="4" width="8.5703125" customWidth="1"/>
    <col min="5" max="5" width="3.5703125" customWidth="1"/>
    <col min="6" max="8" width="7.140625" customWidth="1"/>
    <col min="9" max="9" width="8.5703125" customWidth="1"/>
    <col min="10" max="10" width="3.5703125" customWidth="1"/>
    <col min="11" max="13" width="7.140625" customWidth="1"/>
    <col min="14" max="14" width="8.5703125" customWidth="1"/>
    <col min="15" max="15" width="3.5703125" customWidth="1"/>
    <col min="16" max="18" width="7.140625" customWidth="1"/>
    <col min="19" max="19" width="8.5703125" customWidth="1"/>
  </cols>
  <sheetData>
    <row r="1" spans="1:19" x14ac:dyDescent="0.2">
      <c r="A1" s="169"/>
      <c r="B1" s="169"/>
      <c r="C1" s="169"/>
      <c r="D1" s="169"/>
      <c r="E1" s="89"/>
      <c r="F1" s="169"/>
      <c r="G1" s="169"/>
      <c r="H1" s="169"/>
      <c r="I1" s="169"/>
      <c r="J1" s="89"/>
      <c r="K1" s="89"/>
      <c r="L1" s="89"/>
      <c r="M1" s="89"/>
      <c r="N1" s="89"/>
      <c r="O1" s="89"/>
      <c r="P1" s="89"/>
      <c r="Q1" s="89"/>
      <c r="R1" s="89"/>
      <c r="S1" s="89"/>
    </row>
    <row r="2" spans="1:19" x14ac:dyDescent="0.2">
      <c r="A2" s="272" t="s">
        <v>277</v>
      </c>
      <c r="B2" s="272"/>
      <c r="C2" s="272"/>
      <c r="D2" s="272"/>
      <c r="E2" s="89"/>
      <c r="F2" s="273" t="s">
        <v>278</v>
      </c>
      <c r="G2" s="273"/>
      <c r="H2" s="273"/>
      <c r="I2" s="273"/>
      <c r="J2" s="89"/>
      <c r="K2" s="271" t="s">
        <v>279</v>
      </c>
      <c r="L2" s="271"/>
      <c r="M2" s="271"/>
      <c r="N2" s="271"/>
      <c r="O2" s="89"/>
      <c r="P2" s="270" t="s">
        <v>230</v>
      </c>
      <c r="Q2" s="270"/>
      <c r="R2" s="270"/>
      <c r="S2" s="270"/>
    </row>
    <row r="3" spans="1:19" x14ac:dyDescent="0.2">
      <c r="A3" s="170" t="s">
        <v>70</v>
      </c>
      <c r="B3" s="170" t="s">
        <v>203</v>
      </c>
      <c r="C3" s="170" t="s">
        <v>39</v>
      </c>
      <c r="D3" s="170" t="s">
        <v>205</v>
      </c>
      <c r="E3" s="89"/>
      <c r="F3" s="171" t="s">
        <v>70</v>
      </c>
      <c r="G3" s="171" t="s">
        <v>203</v>
      </c>
      <c r="H3" s="171" t="s">
        <v>39</v>
      </c>
      <c r="I3" s="171" t="s">
        <v>205</v>
      </c>
      <c r="J3" s="89"/>
      <c r="K3" s="172" t="s">
        <v>70</v>
      </c>
      <c r="L3" s="172" t="s">
        <v>203</v>
      </c>
      <c r="M3" s="172" t="s">
        <v>39</v>
      </c>
      <c r="N3" s="172" t="s">
        <v>205</v>
      </c>
      <c r="O3" s="89"/>
      <c r="P3" s="173" t="s">
        <v>70</v>
      </c>
      <c r="Q3" s="173" t="s">
        <v>203</v>
      </c>
      <c r="R3" s="173" t="s">
        <v>39</v>
      </c>
      <c r="S3" s="173" t="s">
        <v>205</v>
      </c>
    </row>
    <row r="4" spans="1:19" x14ac:dyDescent="0.2">
      <c r="A4" s="169">
        <v>3</v>
      </c>
      <c r="B4" s="169">
        <v>45</v>
      </c>
      <c r="C4" s="169" t="s">
        <v>204</v>
      </c>
      <c r="D4" s="169" t="s">
        <v>259</v>
      </c>
      <c r="E4" s="89"/>
      <c r="F4" s="169">
        <v>3</v>
      </c>
      <c r="G4" s="169">
        <v>45</v>
      </c>
      <c r="H4" s="169" t="s">
        <v>204</v>
      </c>
      <c r="I4" s="169" t="s">
        <v>276</v>
      </c>
      <c r="J4" s="89"/>
      <c r="K4" s="169">
        <v>2</v>
      </c>
      <c r="L4" s="169">
        <v>50</v>
      </c>
      <c r="M4" s="169" t="s">
        <v>204</v>
      </c>
      <c r="N4" s="169" t="s">
        <v>288</v>
      </c>
      <c r="O4" s="89"/>
      <c r="P4" s="169">
        <v>10</v>
      </c>
      <c r="Q4" s="169">
        <v>40</v>
      </c>
      <c r="R4" s="169" t="s">
        <v>204</v>
      </c>
      <c r="S4" s="169" t="s">
        <v>206</v>
      </c>
    </row>
    <row r="5" spans="1:19" x14ac:dyDescent="0.2">
      <c r="A5" s="169">
        <v>4</v>
      </c>
      <c r="B5" s="169">
        <v>51</v>
      </c>
      <c r="C5" s="169" t="s">
        <v>204</v>
      </c>
      <c r="D5" s="169" t="s">
        <v>260</v>
      </c>
      <c r="E5" s="89"/>
      <c r="F5" s="169">
        <v>4</v>
      </c>
      <c r="G5" s="169">
        <v>45</v>
      </c>
      <c r="H5" s="169" t="s">
        <v>204</v>
      </c>
      <c r="I5" s="169" t="s">
        <v>352</v>
      </c>
      <c r="J5" s="89"/>
      <c r="K5" s="169">
        <v>3</v>
      </c>
      <c r="L5" s="169">
        <v>50</v>
      </c>
      <c r="M5" s="169" t="s">
        <v>204</v>
      </c>
      <c r="N5" s="169" t="s">
        <v>288</v>
      </c>
      <c r="O5" s="89"/>
      <c r="P5" s="169">
        <v>11</v>
      </c>
      <c r="Q5" s="169">
        <v>40</v>
      </c>
      <c r="R5" s="169" t="s">
        <v>204</v>
      </c>
      <c r="S5" s="169" t="s">
        <v>207</v>
      </c>
    </row>
    <row r="6" spans="1:19" x14ac:dyDescent="0.2">
      <c r="A6" s="169">
        <v>5</v>
      </c>
      <c r="B6" s="169">
        <v>53</v>
      </c>
      <c r="C6" s="169" t="s">
        <v>204</v>
      </c>
      <c r="D6" s="169" t="s">
        <v>261</v>
      </c>
      <c r="E6" s="89"/>
      <c r="F6" s="169">
        <v>5</v>
      </c>
      <c r="G6" s="169">
        <v>47</v>
      </c>
      <c r="H6" s="169" t="s">
        <v>204</v>
      </c>
      <c r="I6" s="169" t="s">
        <v>353</v>
      </c>
      <c r="J6" s="89"/>
      <c r="K6" s="169">
        <v>4</v>
      </c>
      <c r="L6" s="169">
        <v>51</v>
      </c>
      <c r="M6" s="169" t="s">
        <v>204</v>
      </c>
      <c r="N6" s="169" t="s">
        <v>386</v>
      </c>
      <c r="O6" s="89"/>
      <c r="P6" s="169">
        <v>12</v>
      </c>
      <c r="Q6" s="169">
        <v>41</v>
      </c>
      <c r="R6" s="169" t="s">
        <v>204</v>
      </c>
      <c r="S6" s="169" t="s">
        <v>208</v>
      </c>
    </row>
    <row r="7" spans="1:19" x14ac:dyDescent="0.2">
      <c r="A7" s="169">
        <v>6</v>
      </c>
      <c r="B7" s="169">
        <v>55</v>
      </c>
      <c r="C7" s="169">
        <v>0.1</v>
      </c>
      <c r="D7" s="169" t="s">
        <v>262</v>
      </c>
      <c r="E7" s="89"/>
      <c r="F7" s="169">
        <v>6</v>
      </c>
      <c r="G7" s="169">
        <v>49</v>
      </c>
      <c r="H7" s="169" t="s">
        <v>204</v>
      </c>
      <c r="I7" s="169" t="s">
        <v>354</v>
      </c>
      <c r="J7" s="89"/>
      <c r="K7" s="169">
        <v>5</v>
      </c>
      <c r="L7" s="169">
        <v>54</v>
      </c>
      <c r="M7" s="169">
        <v>0.1</v>
      </c>
      <c r="N7" s="169" t="s">
        <v>357</v>
      </c>
      <c r="O7" s="89"/>
      <c r="P7" s="169">
        <v>13</v>
      </c>
      <c r="Q7" s="169">
        <v>41</v>
      </c>
      <c r="R7" s="169" t="s">
        <v>204</v>
      </c>
      <c r="S7" s="169" t="s">
        <v>209</v>
      </c>
    </row>
    <row r="8" spans="1:19" x14ac:dyDescent="0.2">
      <c r="A8" s="169">
        <v>7</v>
      </c>
      <c r="B8" s="169">
        <v>56</v>
      </c>
      <c r="C8" s="169">
        <v>0.2</v>
      </c>
      <c r="D8" s="169" t="s">
        <v>263</v>
      </c>
      <c r="E8" s="89"/>
      <c r="F8" s="169">
        <v>7</v>
      </c>
      <c r="G8" s="169">
        <v>51</v>
      </c>
      <c r="H8" s="169" t="s">
        <v>204</v>
      </c>
      <c r="I8" s="169" t="s">
        <v>355</v>
      </c>
      <c r="J8" s="89"/>
      <c r="K8" s="169">
        <v>6</v>
      </c>
      <c r="L8" s="169">
        <v>57</v>
      </c>
      <c r="M8" s="169">
        <v>0.2</v>
      </c>
      <c r="N8" s="169" t="s">
        <v>387</v>
      </c>
      <c r="O8" s="89"/>
      <c r="P8" s="169">
        <v>14</v>
      </c>
      <c r="Q8" s="169">
        <v>42</v>
      </c>
      <c r="R8" s="169" t="s">
        <v>204</v>
      </c>
      <c r="S8" s="169" t="s">
        <v>210</v>
      </c>
    </row>
    <row r="9" spans="1:19" x14ac:dyDescent="0.2">
      <c r="A9" s="169">
        <v>8</v>
      </c>
      <c r="B9" s="169">
        <v>58</v>
      </c>
      <c r="C9" s="169">
        <v>0.3</v>
      </c>
      <c r="D9" s="169" t="s">
        <v>264</v>
      </c>
      <c r="E9" s="89"/>
      <c r="F9" s="169">
        <v>8</v>
      </c>
      <c r="G9" s="169">
        <v>53</v>
      </c>
      <c r="H9" s="169" t="s">
        <v>204</v>
      </c>
      <c r="I9" s="169" t="s">
        <v>356</v>
      </c>
      <c r="J9" s="89"/>
      <c r="K9" s="169">
        <v>7</v>
      </c>
      <c r="L9" s="169">
        <v>61</v>
      </c>
      <c r="M9" s="169">
        <v>0.4</v>
      </c>
      <c r="N9" s="169" t="s">
        <v>388</v>
      </c>
      <c r="O9" s="89"/>
      <c r="P9" s="169">
        <v>15</v>
      </c>
      <c r="Q9" s="169">
        <v>42</v>
      </c>
      <c r="R9" s="169" t="s">
        <v>204</v>
      </c>
      <c r="S9" s="169" t="s">
        <v>211</v>
      </c>
    </row>
    <row r="10" spans="1:19" x14ac:dyDescent="0.2">
      <c r="A10" s="169">
        <v>9</v>
      </c>
      <c r="B10" s="169">
        <v>59</v>
      </c>
      <c r="C10" s="169">
        <v>0.3</v>
      </c>
      <c r="D10" s="169" t="s">
        <v>265</v>
      </c>
      <c r="E10" s="89"/>
      <c r="F10" s="169">
        <v>9</v>
      </c>
      <c r="G10" s="169">
        <v>55</v>
      </c>
      <c r="H10" s="169">
        <v>0.1</v>
      </c>
      <c r="I10" s="169" t="s">
        <v>357</v>
      </c>
      <c r="J10" s="89"/>
      <c r="K10" s="169">
        <v>8</v>
      </c>
      <c r="L10" s="169">
        <v>64</v>
      </c>
      <c r="M10" s="169">
        <v>0.8</v>
      </c>
      <c r="N10" s="169" t="s">
        <v>389</v>
      </c>
      <c r="O10" s="89"/>
      <c r="P10" s="169">
        <v>16</v>
      </c>
      <c r="Q10" s="169">
        <v>43</v>
      </c>
      <c r="R10" s="169" t="s">
        <v>204</v>
      </c>
      <c r="S10" s="169" t="s">
        <v>212</v>
      </c>
    </row>
    <row r="11" spans="1:19" x14ac:dyDescent="0.2">
      <c r="A11" s="169">
        <v>10</v>
      </c>
      <c r="B11" s="169">
        <v>61</v>
      </c>
      <c r="C11" s="169">
        <v>0.4</v>
      </c>
      <c r="D11" s="169" t="s">
        <v>280</v>
      </c>
      <c r="E11" s="89"/>
      <c r="F11" s="169">
        <v>10</v>
      </c>
      <c r="G11" s="169">
        <v>57</v>
      </c>
      <c r="H11" s="169">
        <v>0.2</v>
      </c>
      <c r="I11" s="169" t="s">
        <v>358</v>
      </c>
      <c r="J11" s="89"/>
      <c r="K11" s="169">
        <v>9</v>
      </c>
      <c r="L11" s="169">
        <v>65</v>
      </c>
      <c r="M11" s="169">
        <v>1</v>
      </c>
      <c r="N11" s="169" t="s">
        <v>390</v>
      </c>
      <c r="O11" s="89"/>
      <c r="P11" s="169">
        <v>17</v>
      </c>
      <c r="Q11" s="169">
        <v>43</v>
      </c>
      <c r="R11" s="169" t="s">
        <v>204</v>
      </c>
      <c r="S11" s="169" t="s">
        <v>213</v>
      </c>
    </row>
    <row r="12" spans="1:19" x14ac:dyDescent="0.2">
      <c r="A12" s="169">
        <v>11</v>
      </c>
      <c r="B12" s="169">
        <v>65</v>
      </c>
      <c r="C12" s="169">
        <v>0.9</v>
      </c>
      <c r="D12" s="169" t="s">
        <v>281</v>
      </c>
      <c r="E12" s="89"/>
      <c r="F12" s="169">
        <v>11</v>
      </c>
      <c r="G12" s="169">
        <v>60</v>
      </c>
      <c r="H12" s="169">
        <v>0.4</v>
      </c>
      <c r="I12" s="169" t="s">
        <v>280</v>
      </c>
      <c r="J12" s="89"/>
      <c r="K12" s="169">
        <v>10</v>
      </c>
      <c r="L12" s="169">
        <v>68</v>
      </c>
      <c r="M12" s="169">
        <v>2</v>
      </c>
      <c r="N12" s="169" t="s">
        <v>391</v>
      </c>
      <c r="O12" s="89"/>
      <c r="P12" s="169">
        <v>18</v>
      </c>
      <c r="Q12" s="169">
        <v>44</v>
      </c>
      <c r="R12" s="169" t="s">
        <v>204</v>
      </c>
      <c r="S12" s="169" t="s">
        <v>213</v>
      </c>
    </row>
    <row r="13" spans="1:19" x14ac:dyDescent="0.2">
      <c r="A13" s="169">
        <v>12</v>
      </c>
      <c r="B13" s="169">
        <v>68</v>
      </c>
      <c r="C13" s="169">
        <v>2</v>
      </c>
      <c r="D13" s="169" t="s">
        <v>282</v>
      </c>
      <c r="E13" s="89"/>
      <c r="F13" s="169">
        <v>12</v>
      </c>
      <c r="G13" s="169">
        <v>64</v>
      </c>
      <c r="H13" s="169">
        <v>0.8</v>
      </c>
      <c r="I13" s="169" t="s">
        <v>359</v>
      </c>
      <c r="J13" s="89"/>
      <c r="K13" s="169">
        <v>11</v>
      </c>
      <c r="L13" s="169">
        <v>72</v>
      </c>
      <c r="M13" s="169">
        <v>3</v>
      </c>
      <c r="N13" s="169" t="s">
        <v>392</v>
      </c>
      <c r="O13" s="89"/>
      <c r="P13" s="169">
        <v>19</v>
      </c>
      <c r="Q13" s="169">
        <v>44</v>
      </c>
      <c r="R13" s="169" t="s">
        <v>204</v>
      </c>
      <c r="S13" s="169" t="s">
        <v>214</v>
      </c>
    </row>
    <row r="14" spans="1:19" x14ac:dyDescent="0.2">
      <c r="A14" s="169">
        <v>13</v>
      </c>
      <c r="B14" s="169">
        <v>70</v>
      </c>
      <c r="C14" s="169">
        <v>2</v>
      </c>
      <c r="D14" s="169" t="s">
        <v>283</v>
      </c>
      <c r="E14" s="89"/>
      <c r="F14" s="169">
        <v>13</v>
      </c>
      <c r="G14" s="169">
        <v>66</v>
      </c>
      <c r="H14" s="169">
        <v>1</v>
      </c>
      <c r="I14" s="169" t="s">
        <v>360</v>
      </c>
      <c r="J14" s="89"/>
      <c r="K14" s="169">
        <v>12</v>
      </c>
      <c r="L14" s="169">
        <v>75</v>
      </c>
      <c r="M14" s="169">
        <v>5</v>
      </c>
      <c r="N14" s="169" t="s">
        <v>393</v>
      </c>
      <c r="O14" s="89"/>
      <c r="P14" s="169">
        <v>20</v>
      </c>
      <c r="Q14" s="169">
        <v>45</v>
      </c>
      <c r="R14" s="169" t="s">
        <v>204</v>
      </c>
      <c r="S14" s="169" t="s">
        <v>214</v>
      </c>
    </row>
    <row r="15" spans="1:19" x14ac:dyDescent="0.2">
      <c r="A15" s="169">
        <v>14</v>
      </c>
      <c r="B15" s="169">
        <v>72</v>
      </c>
      <c r="C15" s="169">
        <v>3</v>
      </c>
      <c r="D15" s="169" t="s">
        <v>284</v>
      </c>
      <c r="E15" s="89"/>
      <c r="F15" s="169">
        <v>14</v>
      </c>
      <c r="G15" s="169">
        <v>68</v>
      </c>
      <c r="H15" s="169">
        <v>2</v>
      </c>
      <c r="I15" s="169" t="s">
        <v>361</v>
      </c>
      <c r="J15" s="89"/>
      <c r="K15" s="169">
        <v>13</v>
      </c>
      <c r="L15" s="169">
        <v>79</v>
      </c>
      <c r="M15" s="169">
        <v>8</v>
      </c>
      <c r="N15" s="169" t="s">
        <v>394</v>
      </c>
      <c r="O15" s="89"/>
      <c r="P15" s="169">
        <v>21</v>
      </c>
      <c r="Q15" s="169">
        <v>45</v>
      </c>
      <c r="R15" s="169" t="s">
        <v>204</v>
      </c>
      <c r="S15" s="169" t="s">
        <v>215</v>
      </c>
    </row>
    <row r="16" spans="1:19" x14ac:dyDescent="0.2">
      <c r="A16" s="169">
        <v>15</v>
      </c>
      <c r="B16" s="169">
        <v>73</v>
      </c>
      <c r="C16" s="169">
        <v>4</v>
      </c>
      <c r="D16" s="169" t="s">
        <v>285</v>
      </c>
      <c r="E16" s="89"/>
      <c r="F16" s="169">
        <v>15</v>
      </c>
      <c r="G16" s="169">
        <v>71</v>
      </c>
      <c r="H16" s="169">
        <v>3</v>
      </c>
      <c r="I16" s="169" t="s">
        <v>362</v>
      </c>
      <c r="J16" s="89"/>
      <c r="K16" s="169">
        <v>14</v>
      </c>
      <c r="L16" s="169">
        <v>82</v>
      </c>
      <c r="M16" s="169">
        <v>11</v>
      </c>
      <c r="N16" s="169" t="s">
        <v>395</v>
      </c>
      <c r="O16" s="89"/>
      <c r="P16" s="169">
        <v>22</v>
      </c>
      <c r="Q16" s="169">
        <v>46</v>
      </c>
      <c r="R16" s="169" t="s">
        <v>204</v>
      </c>
      <c r="S16" s="169" t="s">
        <v>216</v>
      </c>
    </row>
    <row r="17" spans="1:19" x14ac:dyDescent="0.2">
      <c r="A17" s="169">
        <v>16</v>
      </c>
      <c r="B17" s="169">
        <v>75</v>
      </c>
      <c r="C17" s="169">
        <v>5</v>
      </c>
      <c r="D17" s="169" t="s">
        <v>286</v>
      </c>
      <c r="E17" s="89"/>
      <c r="F17" s="169">
        <v>16</v>
      </c>
      <c r="G17" s="169">
        <v>72</v>
      </c>
      <c r="H17" s="169">
        <v>3</v>
      </c>
      <c r="I17" s="169" t="s">
        <v>363</v>
      </c>
      <c r="J17" s="89"/>
      <c r="K17" s="169">
        <v>15</v>
      </c>
      <c r="L17" s="169">
        <v>85</v>
      </c>
      <c r="M17" s="169">
        <v>15</v>
      </c>
      <c r="N17" s="169" t="s">
        <v>396</v>
      </c>
      <c r="O17" s="89"/>
      <c r="P17" s="169">
        <v>23</v>
      </c>
      <c r="Q17" s="169">
        <v>46</v>
      </c>
      <c r="R17" s="169" t="s">
        <v>204</v>
      </c>
      <c r="S17" s="178" t="s">
        <v>418</v>
      </c>
    </row>
    <row r="18" spans="1:19" x14ac:dyDescent="0.2">
      <c r="A18" s="169">
        <v>17</v>
      </c>
      <c r="B18" s="169">
        <v>77</v>
      </c>
      <c r="C18" s="169">
        <v>6</v>
      </c>
      <c r="D18" s="169" t="s">
        <v>287</v>
      </c>
      <c r="E18" s="89"/>
      <c r="F18" s="169">
        <v>17</v>
      </c>
      <c r="G18" s="169">
        <v>74</v>
      </c>
      <c r="H18" s="169">
        <v>4</v>
      </c>
      <c r="I18" s="169" t="s">
        <v>285</v>
      </c>
      <c r="J18" s="89"/>
      <c r="K18" s="169">
        <v>16</v>
      </c>
      <c r="L18" s="169">
        <v>88</v>
      </c>
      <c r="M18" s="169">
        <v>20</v>
      </c>
      <c r="N18" s="169" t="s">
        <v>397</v>
      </c>
      <c r="O18" s="89"/>
      <c r="P18" s="169">
        <v>24</v>
      </c>
      <c r="Q18" s="169">
        <v>47</v>
      </c>
      <c r="R18" s="169" t="s">
        <v>204</v>
      </c>
      <c r="S18" s="169" t="s">
        <v>417</v>
      </c>
    </row>
    <row r="19" spans="1:19" x14ac:dyDescent="0.2">
      <c r="A19" s="169">
        <v>18</v>
      </c>
      <c r="B19" s="169">
        <v>78</v>
      </c>
      <c r="C19" s="169">
        <v>7</v>
      </c>
      <c r="D19" s="169" t="s">
        <v>289</v>
      </c>
      <c r="E19" s="89"/>
      <c r="F19" s="169">
        <v>18</v>
      </c>
      <c r="G19" s="169">
        <v>76</v>
      </c>
      <c r="H19" s="169">
        <v>5</v>
      </c>
      <c r="I19" s="169" t="s">
        <v>364</v>
      </c>
      <c r="J19" s="89"/>
      <c r="K19" s="169">
        <v>17</v>
      </c>
      <c r="L19" s="169">
        <v>91</v>
      </c>
      <c r="M19" s="169">
        <v>27</v>
      </c>
      <c r="N19" s="169" t="s">
        <v>398</v>
      </c>
      <c r="O19" s="89"/>
      <c r="P19" s="169">
        <v>25</v>
      </c>
      <c r="Q19" s="169">
        <v>47</v>
      </c>
      <c r="R19" s="169" t="s">
        <v>204</v>
      </c>
      <c r="S19" s="169" t="s">
        <v>419</v>
      </c>
    </row>
    <row r="20" spans="1:19" x14ac:dyDescent="0.2">
      <c r="A20" s="169">
        <v>19</v>
      </c>
      <c r="B20" s="169">
        <v>90</v>
      </c>
      <c r="C20" s="169">
        <v>9</v>
      </c>
      <c r="D20" s="169" t="s">
        <v>290</v>
      </c>
      <c r="E20" s="89"/>
      <c r="F20" s="169">
        <v>19</v>
      </c>
      <c r="G20" s="169">
        <v>77</v>
      </c>
      <c r="H20" s="169">
        <v>7</v>
      </c>
      <c r="I20" s="169" t="s">
        <v>365</v>
      </c>
      <c r="J20" s="89"/>
      <c r="K20" s="169">
        <v>18</v>
      </c>
      <c r="L20" s="169">
        <v>93</v>
      </c>
      <c r="M20" s="169">
        <v>33</v>
      </c>
      <c r="N20" s="169" t="s">
        <v>399</v>
      </c>
      <c r="O20" s="89"/>
      <c r="P20" s="169">
        <v>26</v>
      </c>
      <c r="Q20" s="169">
        <v>48</v>
      </c>
      <c r="R20" s="169" t="s">
        <v>204</v>
      </c>
      <c r="S20" s="169" t="s">
        <v>420</v>
      </c>
    </row>
    <row r="21" spans="1:19" x14ac:dyDescent="0.2">
      <c r="A21" s="169">
        <v>20</v>
      </c>
      <c r="B21" s="169">
        <v>82</v>
      </c>
      <c r="C21" s="169">
        <v>11</v>
      </c>
      <c r="D21" s="169" t="s">
        <v>291</v>
      </c>
      <c r="E21" s="89"/>
      <c r="F21" s="169">
        <v>20</v>
      </c>
      <c r="G21" s="169">
        <v>79</v>
      </c>
      <c r="H21" s="169">
        <v>8</v>
      </c>
      <c r="I21" s="169" t="s">
        <v>366</v>
      </c>
      <c r="J21" s="89"/>
      <c r="K21" s="169">
        <v>19</v>
      </c>
      <c r="L21" s="169">
        <v>97</v>
      </c>
      <c r="M21" s="169">
        <v>41</v>
      </c>
      <c r="N21" s="169" t="s">
        <v>400</v>
      </c>
      <c r="O21" s="89"/>
      <c r="P21" s="169">
        <v>27</v>
      </c>
      <c r="Q21" s="169">
        <v>48</v>
      </c>
      <c r="R21" s="169" t="s">
        <v>204</v>
      </c>
      <c r="S21" s="169" t="s">
        <v>421</v>
      </c>
    </row>
    <row r="22" spans="1:19" x14ac:dyDescent="0.2">
      <c r="A22" s="169">
        <v>21</v>
      </c>
      <c r="B22" s="169">
        <v>83</v>
      </c>
      <c r="C22" s="169">
        <v>13</v>
      </c>
      <c r="D22" s="169" t="s">
        <v>292</v>
      </c>
      <c r="E22" s="89"/>
      <c r="F22" s="169">
        <v>21</v>
      </c>
      <c r="G22" s="169">
        <v>81</v>
      </c>
      <c r="H22" s="169">
        <v>11</v>
      </c>
      <c r="I22" s="169" t="s">
        <v>367</v>
      </c>
      <c r="J22" s="89"/>
      <c r="K22" s="169">
        <v>20</v>
      </c>
      <c r="L22" s="169">
        <v>99</v>
      </c>
      <c r="M22" s="169">
        <v>48</v>
      </c>
      <c r="N22" s="169" t="s">
        <v>335</v>
      </c>
      <c r="O22" s="89"/>
      <c r="P22" s="169">
        <v>28</v>
      </c>
      <c r="Q22" s="169">
        <v>49</v>
      </c>
      <c r="R22" s="169" t="s">
        <v>204</v>
      </c>
      <c r="S22" s="169" t="s">
        <v>422</v>
      </c>
    </row>
    <row r="23" spans="1:19" x14ac:dyDescent="0.2">
      <c r="A23" s="169">
        <v>22</v>
      </c>
      <c r="B23" s="169">
        <v>85</v>
      </c>
      <c r="C23" s="169">
        <v>16</v>
      </c>
      <c r="D23" s="169" t="s">
        <v>293</v>
      </c>
      <c r="E23" s="89"/>
      <c r="F23" s="169">
        <v>22</v>
      </c>
      <c r="G23" s="169">
        <v>83</v>
      </c>
      <c r="H23" s="169">
        <v>13</v>
      </c>
      <c r="I23" s="169" t="s">
        <v>368</v>
      </c>
      <c r="J23" s="89"/>
      <c r="K23" s="169">
        <v>21</v>
      </c>
      <c r="L23" s="169">
        <v>102</v>
      </c>
      <c r="M23" s="169">
        <v>55</v>
      </c>
      <c r="N23" s="169" t="s">
        <v>401</v>
      </c>
      <c r="O23" s="89"/>
      <c r="P23" s="169">
        <v>29</v>
      </c>
      <c r="Q23" s="169">
        <v>49</v>
      </c>
      <c r="R23" s="169" t="s">
        <v>204</v>
      </c>
      <c r="S23" s="169" t="s">
        <v>423</v>
      </c>
    </row>
    <row r="24" spans="1:19" x14ac:dyDescent="0.2">
      <c r="A24" s="169">
        <v>23</v>
      </c>
      <c r="B24" s="169">
        <v>87</v>
      </c>
      <c r="C24" s="169">
        <v>20</v>
      </c>
      <c r="D24" s="169" t="s">
        <v>294</v>
      </c>
      <c r="E24" s="89"/>
      <c r="F24" s="169">
        <v>23</v>
      </c>
      <c r="G24" s="169">
        <v>85</v>
      </c>
      <c r="H24" s="169">
        <v>16</v>
      </c>
      <c r="I24" s="169" t="s">
        <v>293</v>
      </c>
      <c r="J24" s="89"/>
      <c r="K24" s="169">
        <v>22</v>
      </c>
      <c r="L24" s="169">
        <v>105</v>
      </c>
      <c r="M24" s="169">
        <v>63</v>
      </c>
      <c r="N24" s="169" t="s">
        <v>402</v>
      </c>
      <c r="O24" s="89"/>
      <c r="P24" s="169">
        <v>30</v>
      </c>
      <c r="Q24" s="169">
        <v>50</v>
      </c>
      <c r="R24" s="169" t="s">
        <v>204</v>
      </c>
      <c r="S24" s="169" t="s">
        <v>424</v>
      </c>
    </row>
    <row r="25" spans="1:19" x14ac:dyDescent="0.2">
      <c r="A25" s="169">
        <v>24</v>
      </c>
      <c r="B25" s="169">
        <v>89</v>
      </c>
      <c r="C25" s="169">
        <v>24</v>
      </c>
      <c r="D25" s="169" t="s">
        <v>295</v>
      </c>
      <c r="E25" s="89"/>
      <c r="F25" s="169">
        <v>24</v>
      </c>
      <c r="G25" s="169">
        <v>87</v>
      </c>
      <c r="H25" s="169">
        <v>19</v>
      </c>
      <c r="I25" s="169" t="s">
        <v>369</v>
      </c>
      <c r="J25" s="89"/>
      <c r="K25" s="169">
        <v>23</v>
      </c>
      <c r="L25" s="169">
        <v>108</v>
      </c>
      <c r="M25" s="169">
        <v>69</v>
      </c>
      <c r="N25" s="169" t="s">
        <v>371</v>
      </c>
      <c r="O25" s="89"/>
      <c r="P25" s="169">
        <v>31</v>
      </c>
      <c r="Q25" s="169">
        <v>50</v>
      </c>
      <c r="R25" s="169" t="s">
        <v>204</v>
      </c>
      <c r="S25" s="169" t="s">
        <v>425</v>
      </c>
    </row>
    <row r="26" spans="1:19" x14ac:dyDescent="0.2">
      <c r="A26" s="169">
        <v>25</v>
      </c>
      <c r="B26" s="169">
        <v>91</v>
      </c>
      <c r="C26" s="169">
        <v>28</v>
      </c>
      <c r="D26" s="169" t="s">
        <v>296</v>
      </c>
      <c r="E26" s="89"/>
      <c r="F26" s="169">
        <v>25</v>
      </c>
      <c r="G26" s="169">
        <v>89</v>
      </c>
      <c r="H26" s="169">
        <v>23</v>
      </c>
      <c r="I26" s="169" t="s">
        <v>295</v>
      </c>
      <c r="J26" s="89"/>
      <c r="K26" s="169">
        <v>24</v>
      </c>
      <c r="L26" s="169">
        <v>110</v>
      </c>
      <c r="M26" s="169">
        <v>75</v>
      </c>
      <c r="N26" s="169" t="s">
        <v>403</v>
      </c>
      <c r="O26" s="89"/>
      <c r="P26" s="169">
        <v>32</v>
      </c>
      <c r="Q26" s="169">
        <v>51</v>
      </c>
      <c r="R26" s="169" t="s">
        <v>204</v>
      </c>
      <c r="S26" s="169" t="s">
        <v>426</v>
      </c>
    </row>
    <row r="27" spans="1:19" x14ac:dyDescent="0.2">
      <c r="A27" s="169">
        <v>26</v>
      </c>
      <c r="B27" s="169">
        <v>93</v>
      </c>
      <c r="C27" s="169">
        <v>32</v>
      </c>
      <c r="D27" s="169" t="s">
        <v>297</v>
      </c>
      <c r="E27" s="89"/>
      <c r="F27" s="169">
        <v>26</v>
      </c>
      <c r="G27" s="169">
        <v>91</v>
      </c>
      <c r="H27" s="169">
        <v>27</v>
      </c>
      <c r="I27" s="169" t="s">
        <v>296</v>
      </c>
      <c r="J27" s="89"/>
      <c r="K27" s="169">
        <v>25</v>
      </c>
      <c r="L27" s="169">
        <v>114</v>
      </c>
      <c r="M27" s="169">
        <v>82</v>
      </c>
      <c r="N27" s="169" t="s">
        <v>404</v>
      </c>
      <c r="O27" s="89"/>
      <c r="P27" s="169">
        <v>33</v>
      </c>
      <c r="Q27" s="169">
        <v>51</v>
      </c>
      <c r="R27" s="169" t="s">
        <v>204</v>
      </c>
      <c r="S27" s="169" t="s">
        <v>426</v>
      </c>
    </row>
    <row r="28" spans="1:19" x14ac:dyDescent="0.2">
      <c r="A28" s="169">
        <v>27</v>
      </c>
      <c r="B28" s="169">
        <v>95</v>
      </c>
      <c r="C28" s="169">
        <v>38</v>
      </c>
      <c r="D28" s="169" t="s">
        <v>298</v>
      </c>
      <c r="E28" s="89"/>
      <c r="F28" s="169">
        <v>27</v>
      </c>
      <c r="G28" s="169">
        <v>93</v>
      </c>
      <c r="H28" s="169">
        <v>33</v>
      </c>
      <c r="I28" s="169" t="s">
        <v>297</v>
      </c>
      <c r="J28" s="89"/>
      <c r="K28" s="169">
        <v>26</v>
      </c>
      <c r="L28" s="169">
        <v>116</v>
      </c>
      <c r="M28" s="169">
        <v>86</v>
      </c>
      <c r="N28" s="169" t="s">
        <v>405</v>
      </c>
      <c r="O28" s="89"/>
      <c r="P28" s="169">
        <v>34</v>
      </c>
      <c r="Q28" s="169">
        <v>52</v>
      </c>
      <c r="R28" s="169" t="s">
        <v>204</v>
      </c>
      <c r="S28" s="169" t="s">
        <v>427</v>
      </c>
    </row>
    <row r="29" spans="1:19" x14ac:dyDescent="0.2">
      <c r="A29" s="169">
        <v>28</v>
      </c>
      <c r="B29" s="169">
        <v>97</v>
      </c>
      <c r="C29" s="169">
        <v>43</v>
      </c>
      <c r="D29" s="169" t="s">
        <v>299</v>
      </c>
      <c r="E29" s="89"/>
      <c r="F29" s="169">
        <v>28</v>
      </c>
      <c r="G29" s="169">
        <v>95</v>
      </c>
      <c r="H29" s="169">
        <v>38</v>
      </c>
      <c r="I29" s="169" t="s">
        <v>298</v>
      </c>
      <c r="J29" s="89"/>
      <c r="K29" s="169">
        <v>27</v>
      </c>
      <c r="L29" s="169">
        <v>120</v>
      </c>
      <c r="M29" s="169">
        <v>91</v>
      </c>
      <c r="N29" s="169" t="s">
        <v>406</v>
      </c>
      <c r="O29" s="89"/>
      <c r="P29" s="169">
        <v>35</v>
      </c>
      <c r="Q29" s="169">
        <v>52</v>
      </c>
      <c r="R29" s="169" t="s">
        <v>204</v>
      </c>
      <c r="S29" s="169" t="s">
        <v>427</v>
      </c>
    </row>
    <row r="30" spans="1:19" x14ac:dyDescent="0.2">
      <c r="A30" s="169">
        <v>29</v>
      </c>
      <c r="B30" s="169">
        <v>99</v>
      </c>
      <c r="C30" s="169">
        <v>48</v>
      </c>
      <c r="D30" s="169" t="s">
        <v>300</v>
      </c>
      <c r="E30" s="89"/>
      <c r="F30" s="169">
        <v>29</v>
      </c>
      <c r="G30" s="169">
        <v>97</v>
      </c>
      <c r="H30" s="169">
        <v>43</v>
      </c>
      <c r="I30" s="169" t="s">
        <v>336</v>
      </c>
      <c r="J30" s="89"/>
      <c r="K30" s="169">
        <v>28</v>
      </c>
      <c r="L30" s="169">
        <v>122</v>
      </c>
      <c r="M30" s="169">
        <v>93</v>
      </c>
      <c r="N30" s="169" t="s">
        <v>407</v>
      </c>
      <c r="O30" s="89"/>
      <c r="P30" s="169">
        <v>36</v>
      </c>
      <c r="Q30" s="169">
        <v>53</v>
      </c>
      <c r="R30" s="169" t="s">
        <v>204</v>
      </c>
      <c r="S30" s="169" t="s">
        <v>428</v>
      </c>
    </row>
    <row r="31" spans="1:19" x14ac:dyDescent="0.2">
      <c r="A31" s="169">
        <v>30</v>
      </c>
      <c r="B31" s="169">
        <v>101</v>
      </c>
      <c r="C31" s="169">
        <v>52</v>
      </c>
      <c r="D31" s="169" t="s">
        <v>301</v>
      </c>
      <c r="E31" s="89"/>
      <c r="F31" s="169">
        <v>30</v>
      </c>
      <c r="G31" s="169">
        <v>100</v>
      </c>
      <c r="H31" s="169">
        <v>49</v>
      </c>
      <c r="I31" s="169" t="s">
        <v>335</v>
      </c>
      <c r="J31" s="89"/>
      <c r="K31" s="169">
        <v>29</v>
      </c>
      <c r="L31" s="169">
        <v>125</v>
      </c>
      <c r="M31" s="169">
        <v>95</v>
      </c>
      <c r="N31" s="169" t="s">
        <v>408</v>
      </c>
      <c r="O31" s="89"/>
      <c r="P31" s="169">
        <v>37</v>
      </c>
      <c r="Q31" s="169">
        <v>53</v>
      </c>
      <c r="R31" s="169" t="s">
        <v>204</v>
      </c>
      <c r="S31" s="169" t="s">
        <v>429</v>
      </c>
    </row>
    <row r="32" spans="1:19" x14ac:dyDescent="0.2">
      <c r="A32" s="169">
        <v>31</v>
      </c>
      <c r="B32" s="169">
        <v>103</v>
      </c>
      <c r="C32" s="169">
        <v>58</v>
      </c>
      <c r="D32" s="169" t="s">
        <v>302</v>
      </c>
      <c r="E32" s="89"/>
      <c r="F32" s="169">
        <v>31</v>
      </c>
      <c r="G32" s="169">
        <v>101</v>
      </c>
      <c r="H32" s="169">
        <v>53</v>
      </c>
      <c r="I32" s="169" t="s">
        <v>301</v>
      </c>
      <c r="J32" s="89"/>
      <c r="K32" s="169">
        <v>30</v>
      </c>
      <c r="L32" s="169">
        <v>127</v>
      </c>
      <c r="M32" s="169">
        <v>97</v>
      </c>
      <c r="N32" s="169" t="s">
        <v>409</v>
      </c>
      <c r="O32" s="89"/>
      <c r="P32" s="169">
        <v>38</v>
      </c>
      <c r="Q32" s="169">
        <v>54</v>
      </c>
      <c r="R32" s="169">
        <v>0.1</v>
      </c>
      <c r="S32" s="169" t="s">
        <v>430</v>
      </c>
    </row>
    <row r="33" spans="1:22" x14ac:dyDescent="0.2">
      <c r="A33" s="169">
        <v>32</v>
      </c>
      <c r="B33" s="169">
        <v>105</v>
      </c>
      <c r="C33" s="169">
        <v>63</v>
      </c>
      <c r="D33" s="169" t="s">
        <v>303</v>
      </c>
      <c r="E33" s="89"/>
      <c r="F33" s="169">
        <v>32</v>
      </c>
      <c r="G33" s="169">
        <v>103</v>
      </c>
      <c r="H33" s="169">
        <v>59</v>
      </c>
      <c r="I33" s="169" t="s">
        <v>302</v>
      </c>
      <c r="J33" s="89"/>
      <c r="K33" s="169">
        <v>31</v>
      </c>
      <c r="L33" s="169">
        <v>130</v>
      </c>
      <c r="M33" s="169">
        <v>98</v>
      </c>
      <c r="N33" s="169" t="s">
        <v>410</v>
      </c>
      <c r="O33" s="89"/>
      <c r="P33" s="169">
        <v>39</v>
      </c>
      <c r="Q33" s="169">
        <v>54</v>
      </c>
      <c r="R33" s="169">
        <v>0.1</v>
      </c>
      <c r="S33" s="169" t="s">
        <v>431</v>
      </c>
      <c r="V33">
        <v>1</v>
      </c>
    </row>
    <row r="34" spans="1:22" x14ac:dyDescent="0.2">
      <c r="A34" s="169">
        <v>33</v>
      </c>
      <c r="B34" s="169">
        <v>107</v>
      </c>
      <c r="C34" s="169">
        <v>67</v>
      </c>
      <c r="D34" s="169" t="s">
        <v>304</v>
      </c>
      <c r="E34" s="89"/>
      <c r="F34" s="169">
        <v>33</v>
      </c>
      <c r="G34" s="169">
        <v>105</v>
      </c>
      <c r="H34" s="169">
        <v>64</v>
      </c>
      <c r="I34" s="169" t="s">
        <v>370</v>
      </c>
      <c r="J34" s="89"/>
      <c r="K34" s="169">
        <v>32</v>
      </c>
      <c r="L34" s="169">
        <v>133</v>
      </c>
      <c r="M34" s="169">
        <v>99</v>
      </c>
      <c r="N34" s="169" t="s">
        <v>411</v>
      </c>
      <c r="O34" s="89"/>
      <c r="P34" s="169">
        <v>40</v>
      </c>
      <c r="Q34" s="169">
        <v>55</v>
      </c>
      <c r="R34" s="169">
        <v>0.1</v>
      </c>
      <c r="S34" s="169" t="s">
        <v>432</v>
      </c>
    </row>
    <row r="35" spans="1:22" x14ac:dyDescent="0.2">
      <c r="A35" s="169">
        <v>34</v>
      </c>
      <c r="B35" s="169">
        <v>108</v>
      </c>
      <c r="C35" s="169">
        <v>71</v>
      </c>
      <c r="D35" s="169" t="s">
        <v>305</v>
      </c>
      <c r="E35" s="89"/>
      <c r="F35" s="169">
        <v>34</v>
      </c>
      <c r="G35" s="169">
        <v>107</v>
      </c>
      <c r="H35" s="169">
        <v>69</v>
      </c>
      <c r="I35" s="169" t="s">
        <v>371</v>
      </c>
      <c r="J35" s="89"/>
      <c r="K35" s="169">
        <v>33</v>
      </c>
      <c r="L35" s="169">
        <v>137</v>
      </c>
      <c r="M35" s="169">
        <v>99.3</v>
      </c>
      <c r="N35" s="169" t="s">
        <v>412</v>
      </c>
      <c r="O35" s="89"/>
      <c r="P35" s="169">
        <v>41</v>
      </c>
      <c r="Q35" s="169">
        <v>55</v>
      </c>
      <c r="R35" s="169">
        <v>0.1</v>
      </c>
      <c r="S35" s="169" t="s">
        <v>433</v>
      </c>
    </row>
    <row r="36" spans="1:22" x14ac:dyDescent="0.2">
      <c r="A36" s="169">
        <v>35</v>
      </c>
      <c r="B36" s="169">
        <v>110</v>
      </c>
      <c r="C36" s="169">
        <v>76</v>
      </c>
      <c r="D36" s="169" t="s">
        <v>306</v>
      </c>
      <c r="E36" s="89"/>
      <c r="F36" s="169">
        <v>35</v>
      </c>
      <c r="G36" s="169">
        <v>109</v>
      </c>
      <c r="H36" s="169">
        <v>73</v>
      </c>
      <c r="I36" s="169" t="s">
        <v>372</v>
      </c>
      <c r="J36" s="89"/>
      <c r="K36" s="169">
        <v>34</v>
      </c>
      <c r="L36" s="169">
        <v>139</v>
      </c>
      <c r="M36" s="169">
        <v>99.6</v>
      </c>
      <c r="N36" s="169" t="s">
        <v>413</v>
      </c>
      <c r="O36" s="89"/>
      <c r="P36" s="169">
        <v>42</v>
      </c>
      <c r="Q36" s="169">
        <v>56</v>
      </c>
      <c r="R36" s="169">
        <v>0.2</v>
      </c>
      <c r="S36" s="169" t="s">
        <v>434</v>
      </c>
    </row>
    <row r="37" spans="1:22" x14ac:dyDescent="0.2">
      <c r="A37" s="169">
        <v>36</v>
      </c>
      <c r="B37" s="169">
        <v>113</v>
      </c>
      <c r="C37" s="169">
        <v>80</v>
      </c>
      <c r="D37" s="169" t="s">
        <v>307</v>
      </c>
      <c r="E37" s="89"/>
      <c r="F37" s="169">
        <v>36</v>
      </c>
      <c r="G37" s="169">
        <v>112</v>
      </c>
      <c r="H37" s="169">
        <v>78</v>
      </c>
      <c r="I37" s="169" t="s">
        <v>373</v>
      </c>
      <c r="J37" s="89"/>
      <c r="K37" s="169">
        <v>35</v>
      </c>
      <c r="L37" s="169">
        <v>141</v>
      </c>
      <c r="M37" s="169">
        <v>99.7</v>
      </c>
      <c r="N37" s="169" t="s">
        <v>414</v>
      </c>
      <c r="O37" s="89"/>
      <c r="P37" s="169">
        <v>43</v>
      </c>
      <c r="Q37" s="169">
        <v>56</v>
      </c>
      <c r="R37" s="169">
        <v>0.2</v>
      </c>
      <c r="S37" s="169" t="s">
        <v>435</v>
      </c>
    </row>
    <row r="38" spans="1:22" x14ac:dyDescent="0.2">
      <c r="A38" s="169">
        <v>37</v>
      </c>
      <c r="B38" s="169">
        <v>114</v>
      </c>
      <c r="C38" s="169">
        <v>83</v>
      </c>
      <c r="D38" s="169" t="s">
        <v>308</v>
      </c>
      <c r="E38" s="89"/>
      <c r="F38" s="169">
        <v>37</v>
      </c>
      <c r="G38" s="169">
        <v>114</v>
      </c>
      <c r="H38" s="169">
        <v>83</v>
      </c>
      <c r="I38" s="169" t="s">
        <v>308</v>
      </c>
      <c r="J38" s="89"/>
      <c r="K38" s="169">
        <v>36</v>
      </c>
      <c r="L38" s="169">
        <v>144</v>
      </c>
      <c r="M38" s="169">
        <v>99.8</v>
      </c>
      <c r="N38" s="169" t="s">
        <v>415</v>
      </c>
      <c r="O38" s="89"/>
      <c r="P38" s="169">
        <v>44</v>
      </c>
      <c r="Q38" s="169">
        <v>57</v>
      </c>
      <c r="R38" s="169">
        <v>0.2</v>
      </c>
      <c r="S38" s="169" t="s">
        <v>436</v>
      </c>
    </row>
    <row r="39" spans="1:22" x14ac:dyDescent="0.2">
      <c r="A39" s="169">
        <v>38</v>
      </c>
      <c r="B39" s="169">
        <v>116</v>
      </c>
      <c r="C39" s="169">
        <v>86</v>
      </c>
      <c r="D39" s="169" t="s">
        <v>309</v>
      </c>
      <c r="E39" s="89"/>
      <c r="F39" s="169">
        <v>38</v>
      </c>
      <c r="G39" s="169">
        <v>116</v>
      </c>
      <c r="H39" s="169">
        <v>86</v>
      </c>
      <c r="I39" s="169" t="s">
        <v>374</v>
      </c>
      <c r="J39" s="89"/>
      <c r="K39" s="169">
        <v>37</v>
      </c>
      <c r="L39" s="169">
        <v>147</v>
      </c>
      <c r="M39" s="169" t="s">
        <v>257</v>
      </c>
      <c r="N39" s="169" t="s">
        <v>383</v>
      </c>
      <c r="O39" s="89"/>
      <c r="P39" s="169">
        <v>45</v>
      </c>
      <c r="Q39" s="169">
        <v>58</v>
      </c>
      <c r="R39" s="169">
        <v>0.3</v>
      </c>
      <c r="S39" s="169" t="s">
        <v>437</v>
      </c>
    </row>
    <row r="40" spans="1:22" x14ac:dyDescent="0.2">
      <c r="A40" s="174">
        <v>39</v>
      </c>
      <c r="B40" s="169">
        <v>118</v>
      </c>
      <c r="C40" s="169">
        <v>88</v>
      </c>
      <c r="D40" s="169" t="s">
        <v>310</v>
      </c>
      <c r="E40" s="89"/>
      <c r="F40" s="174">
        <v>39</v>
      </c>
      <c r="G40" s="169">
        <v>118</v>
      </c>
      <c r="H40" s="169">
        <v>88</v>
      </c>
      <c r="I40" s="169" t="s">
        <v>310</v>
      </c>
      <c r="J40" s="89"/>
      <c r="K40" s="169">
        <v>38</v>
      </c>
      <c r="L40" s="169">
        <v>150</v>
      </c>
      <c r="M40" s="169" t="s">
        <v>257</v>
      </c>
      <c r="N40" s="169" t="s">
        <v>416</v>
      </c>
      <c r="O40" s="89"/>
      <c r="P40" s="169">
        <v>46</v>
      </c>
      <c r="Q40" s="169">
        <v>59</v>
      </c>
      <c r="R40" s="169">
        <v>0.3</v>
      </c>
      <c r="S40" s="169" t="s">
        <v>438</v>
      </c>
    </row>
    <row r="41" spans="1:22" x14ac:dyDescent="0.2">
      <c r="A41" s="169">
        <v>40</v>
      </c>
      <c r="B41" s="169">
        <v>120</v>
      </c>
      <c r="C41" s="169">
        <v>91</v>
      </c>
      <c r="D41" s="169" t="s">
        <v>311</v>
      </c>
      <c r="E41" s="89"/>
      <c r="F41" s="169">
        <v>40</v>
      </c>
      <c r="G41" s="169">
        <v>120</v>
      </c>
      <c r="H41" s="169">
        <v>91</v>
      </c>
      <c r="I41" s="169" t="s">
        <v>311</v>
      </c>
      <c r="J41" s="89"/>
      <c r="K41" s="89"/>
      <c r="L41" s="89"/>
      <c r="M41" s="89"/>
      <c r="N41" s="89"/>
      <c r="O41" s="89"/>
      <c r="P41" s="169">
        <v>47</v>
      </c>
      <c r="Q41" s="169">
        <v>60</v>
      </c>
      <c r="R41" s="169">
        <v>0.4</v>
      </c>
      <c r="S41" s="169" t="s">
        <v>439</v>
      </c>
    </row>
    <row r="42" spans="1:22" x14ac:dyDescent="0.2">
      <c r="A42" s="169">
        <v>41</v>
      </c>
      <c r="B42" s="169">
        <v>122</v>
      </c>
      <c r="C42" s="169">
        <v>93</v>
      </c>
      <c r="D42" s="169" t="s">
        <v>312</v>
      </c>
      <c r="E42" s="89"/>
      <c r="F42" s="169">
        <v>41</v>
      </c>
      <c r="G42" s="169">
        <v>123</v>
      </c>
      <c r="H42" s="169">
        <v>93</v>
      </c>
      <c r="I42" s="169" t="s">
        <v>375</v>
      </c>
      <c r="J42" s="89"/>
      <c r="K42" s="266" t="s">
        <v>231</v>
      </c>
      <c r="L42" s="267"/>
      <c r="M42" s="267"/>
      <c r="N42" s="268"/>
      <c r="O42" s="89"/>
      <c r="P42" s="169">
        <v>48</v>
      </c>
      <c r="Q42" s="169">
        <v>62</v>
      </c>
      <c r="R42" s="169">
        <v>0.5</v>
      </c>
      <c r="S42" s="169" t="s">
        <v>440</v>
      </c>
    </row>
    <row r="43" spans="1:22" x14ac:dyDescent="0.2">
      <c r="A43" s="169">
        <v>42</v>
      </c>
      <c r="B43" s="169">
        <v>123</v>
      </c>
      <c r="C43" s="169">
        <v>94</v>
      </c>
      <c r="D43" s="169" t="s">
        <v>313</v>
      </c>
      <c r="E43" s="89"/>
      <c r="F43" s="169">
        <v>42</v>
      </c>
      <c r="G43" s="169">
        <v>124</v>
      </c>
      <c r="H43" s="169">
        <v>95</v>
      </c>
      <c r="I43" s="169" t="s">
        <v>376</v>
      </c>
      <c r="J43" s="89"/>
      <c r="K43" s="175" t="s">
        <v>70</v>
      </c>
      <c r="L43" s="175" t="s">
        <v>203</v>
      </c>
      <c r="M43" s="175" t="s">
        <v>39</v>
      </c>
      <c r="N43" s="175" t="s">
        <v>205</v>
      </c>
      <c r="O43" s="89"/>
      <c r="P43" s="169">
        <v>49</v>
      </c>
      <c r="Q43" s="169">
        <v>62</v>
      </c>
      <c r="R43" s="169">
        <v>0.6</v>
      </c>
      <c r="S43" s="169" t="s">
        <v>441</v>
      </c>
    </row>
    <row r="44" spans="1:22" x14ac:dyDescent="0.2">
      <c r="A44" s="169">
        <v>43</v>
      </c>
      <c r="B44" s="169">
        <v>125</v>
      </c>
      <c r="C44" s="169">
        <v>95</v>
      </c>
      <c r="D44" s="169" t="s">
        <v>314</v>
      </c>
      <c r="E44" s="89"/>
      <c r="F44" s="169">
        <v>43</v>
      </c>
      <c r="G44" s="169">
        <v>127</v>
      </c>
      <c r="H44" s="169">
        <v>96</v>
      </c>
      <c r="I44" s="169" t="s">
        <v>315</v>
      </c>
      <c r="J44" s="89"/>
      <c r="K44" s="169">
        <v>2</v>
      </c>
      <c r="L44" s="169">
        <v>50</v>
      </c>
      <c r="M44" s="169" t="s">
        <v>204</v>
      </c>
      <c r="N44" s="169" t="s">
        <v>517</v>
      </c>
      <c r="O44" s="89"/>
      <c r="P44" s="169">
        <v>50</v>
      </c>
      <c r="Q44" s="169">
        <v>63</v>
      </c>
      <c r="R44" s="169">
        <v>0.7</v>
      </c>
      <c r="S44" s="169" t="s">
        <v>442</v>
      </c>
    </row>
    <row r="45" spans="1:22" x14ac:dyDescent="0.2">
      <c r="A45" s="169">
        <v>44</v>
      </c>
      <c r="B45" s="169">
        <v>126</v>
      </c>
      <c r="C45" s="169">
        <v>96</v>
      </c>
      <c r="D45" s="169" t="s">
        <v>315</v>
      </c>
      <c r="E45" s="89"/>
      <c r="F45" s="169">
        <v>44</v>
      </c>
      <c r="G45" s="169">
        <v>129</v>
      </c>
      <c r="H45" s="169">
        <v>97</v>
      </c>
      <c r="I45" s="169" t="s">
        <v>316</v>
      </c>
      <c r="J45" s="89"/>
      <c r="K45" s="169">
        <v>3</v>
      </c>
      <c r="L45" s="169">
        <v>54</v>
      </c>
      <c r="M45" s="169">
        <v>0.1</v>
      </c>
      <c r="N45" s="169" t="s">
        <v>518</v>
      </c>
      <c r="O45" s="89"/>
      <c r="P45" s="169">
        <v>51</v>
      </c>
      <c r="Q45" s="169">
        <v>63</v>
      </c>
      <c r="R45" s="169">
        <v>0.7</v>
      </c>
      <c r="S45" s="169" t="s">
        <v>443</v>
      </c>
    </row>
    <row r="46" spans="1:22" x14ac:dyDescent="0.2">
      <c r="A46" s="169">
        <v>45</v>
      </c>
      <c r="B46" s="169">
        <v>128</v>
      </c>
      <c r="C46" s="169">
        <v>97</v>
      </c>
      <c r="D46" s="169" t="s">
        <v>316</v>
      </c>
      <c r="E46" s="89"/>
      <c r="F46" s="169">
        <v>45</v>
      </c>
      <c r="G46" s="169">
        <v>131</v>
      </c>
      <c r="H46" s="169">
        <v>98</v>
      </c>
      <c r="I46" s="169" t="s">
        <v>377</v>
      </c>
      <c r="J46" s="89"/>
      <c r="K46" s="169">
        <v>4</v>
      </c>
      <c r="L46" s="169">
        <v>57</v>
      </c>
      <c r="M46" s="169">
        <v>0.2</v>
      </c>
      <c r="N46" s="169" t="s">
        <v>519</v>
      </c>
      <c r="O46" s="89"/>
      <c r="P46" s="169">
        <v>52</v>
      </c>
      <c r="Q46" s="169">
        <v>64</v>
      </c>
      <c r="R46" s="169">
        <v>0.8</v>
      </c>
      <c r="S46" s="169" t="s">
        <v>444</v>
      </c>
    </row>
    <row r="47" spans="1:22" x14ac:dyDescent="0.2">
      <c r="A47" s="169">
        <v>46</v>
      </c>
      <c r="B47" s="169">
        <v>131</v>
      </c>
      <c r="C47" s="169">
        <v>98</v>
      </c>
      <c r="D47" s="169" t="s">
        <v>317</v>
      </c>
      <c r="E47" s="89"/>
      <c r="F47" s="169">
        <v>46</v>
      </c>
      <c r="G47" s="169">
        <v>132</v>
      </c>
      <c r="H47" s="169">
        <v>98</v>
      </c>
      <c r="I47" s="169" t="s">
        <v>378</v>
      </c>
      <c r="J47" s="89"/>
      <c r="K47" s="169">
        <v>5</v>
      </c>
      <c r="L47" s="169">
        <v>60</v>
      </c>
      <c r="M47" s="169">
        <v>0.4</v>
      </c>
      <c r="N47" s="169" t="s">
        <v>520</v>
      </c>
      <c r="O47" s="89"/>
      <c r="P47" s="169">
        <v>53</v>
      </c>
      <c r="Q47" s="169">
        <v>65</v>
      </c>
      <c r="R47" s="169">
        <v>0.9</v>
      </c>
      <c r="S47" s="169" t="s">
        <v>445</v>
      </c>
    </row>
    <row r="48" spans="1:22" x14ac:dyDescent="0.2">
      <c r="A48" s="169">
        <v>47</v>
      </c>
      <c r="B48" s="169">
        <v>132</v>
      </c>
      <c r="C48" s="169">
        <v>98</v>
      </c>
      <c r="D48" s="169" t="s">
        <v>318</v>
      </c>
      <c r="E48" s="89"/>
      <c r="F48" s="169">
        <v>47</v>
      </c>
      <c r="G48" s="169">
        <v>134</v>
      </c>
      <c r="H48" s="169">
        <v>99</v>
      </c>
      <c r="I48" s="169" t="s">
        <v>379</v>
      </c>
      <c r="J48" s="89"/>
      <c r="K48" s="169">
        <v>6</v>
      </c>
      <c r="L48" s="169">
        <v>62</v>
      </c>
      <c r="M48" s="169">
        <v>0.6</v>
      </c>
      <c r="N48" s="169" t="s">
        <v>521</v>
      </c>
      <c r="O48" s="89"/>
      <c r="P48" s="169">
        <v>54</v>
      </c>
      <c r="Q48" s="169">
        <v>66</v>
      </c>
      <c r="R48" s="169">
        <v>1</v>
      </c>
      <c r="S48" s="169" t="s">
        <v>446</v>
      </c>
    </row>
    <row r="49" spans="1:19" x14ac:dyDescent="0.2">
      <c r="A49" s="169">
        <v>48</v>
      </c>
      <c r="B49" s="169">
        <v>134</v>
      </c>
      <c r="C49" s="169">
        <v>99</v>
      </c>
      <c r="D49" s="169" t="s">
        <v>266</v>
      </c>
      <c r="E49" s="89"/>
      <c r="F49" s="169">
        <v>48</v>
      </c>
      <c r="G49" s="169">
        <v>139</v>
      </c>
      <c r="H49" s="169">
        <v>99.5</v>
      </c>
      <c r="I49" s="169" t="s">
        <v>380</v>
      </c>
      <c r="J49" s="89"/>
      <c r="K49" s="169">
        <v>7</v>
      </c>
      <c r="L49" s="169">
        <v>64</v>
      </c>
      <c r="M49" s="169">
        <v>0.8</v>
      </c>
      <c r="N49" s="169" t="s">
        <v>522</v>
      </c>
      <c r="O49" s="89"/>
      <c r="P49" s="169">
        <v>55</v>
      </c>
      <c r="Q49" s="169">
        <v>67</v>
      </c>
      <c r="R49" s="169">
        <v>1</v>
      </c>
      <c r="S49" s="169" t="s">
        <v>447</v>
      </c>
    </row>
    <row r="50" spans="1:19" x14ac:dyDescent="0.2">
      <c r="A50" s="169">
        <v>49</v>
      </c>
      <c r="B50" s="169">
        <v>136</v>
      </c>
      <c r="C50" s="169">
        <v>99.1</v>
      </c>
      <c r="D50" s="169" t="s">
        <v>267</v>
      </c>
      <c r="E50" s="89"/>
      <c r="F50" s="169">
        <v>49</v>
      </c>
      <c r="G50" s="169">
        <v>141</v>
      </c>
      <c r="H50" s="169">
        <v>99.7</v>
      </c>
      <c r="I50" s="169" t="s">
        <v>381</v>
      </c>
      <c r="J50" s="89"/>
      <c r="K50" s="169">
        <v>8</v>
      </c>
      <c r="L50" s="169">
        <v>67</v>
      </c>
      <c r="M50" s="169">
        <v>1</v>
      </c>
      <c r="N50" s="169" t="s">
        <v>523</v>
      </c>
      <c r="O50" s="89"/>
      <c r="P50" s="169">
        <v>56</v>
      </c>
      <c r="Q50" s="169">
        <v>68</v>
      </c>
      <c r="R50" s="169">
        <v>2</v>
      </c>
      <c r="S50" s="169" t="s">
        <v>448</v>
      </c>
    </row>
    <row r="51" spans="1:19" x14ac:dyDescent="0.2">
      <c r="A51" s="169">
        <v>50</v>
      </c>
      <c r="B51" s="169">
        <v>137</v>
      </c>
      <c r="C51" s="169">
        <v>99.3</v>
      </c>
      <c r="D51" s="169" t="s">
        <v>268</v>
      </c>
      <c r="E51" s="89"/>
      <c r="F51" s="169">
        <v>50</v>
      </c>
      <c r="G51" s="169">
        <v>142</v>
      </c>
      <c r="H51" s="169">
        <v>99.7</v>
      </c>
      <c r="I51" s="169" t="s">
        <v>270</v>
      </c>
      <c r="J51" s="89"/>
      <c r="K51" s="169">
        <v>9</v>
      </c>
      <c r="L51" s="169">
        <v>70</v>
      </c>
      <c r="M51" s="169">
        <v>2</v>
      </c>
      <c r="N51" s="169" t="s">
        <v>524</v>
      </c>
      <c r="O51" s="89"/>
      <c r="P51" s="169">
        <v>57</v>
      </c>
      <c r="Q51" s="169">
        <v>69</v>
      </c>
      <c r="R51" s="169">
        <v>2</v>
      </c>
      <c r="S51" s="169" t="s">
        <v>449</v>
      </c>
    </row>
    <row r="52" spans="1:19" x14ac:dyDescent="0.2">
      <c r="A52" s="169">
        <v>51</v>
      </c>
      <c r="B52" s="169">
        <v>139</v>
      </c>
      <c r="C52" s="169">
        <v>99.6</v>
      </c>
      <c r="D52" s="169" t="s">
        <v>269</v>
      </c>
      <c r="E52" s="89"/>
      <c r="F52" s="169">
        <v>51</v>
      </c>
      <c r="G52" s="169">
        <v>143</v>
      </c>
      <c r="H52" s="169">
        <v>99.8</v>
      </c>
      <c r="I52" s="169" t="s">
        <v>382</v>
      </c>
      <c r="J52" s="89"/>
      <c r="K52" s="169">
        <v>10</v>
      </c>
      <c r="L52" s="169">
        <v>73</v>
      </c>
      <c r="M52" s="169">
        <v>3</v>
      </c>
      <c r="N52" s="169" t="s">
        <v>525</v>
      </c>
      <c r="O52" s="89"/>
      <c r="P52" s="169">
        <v>58</v>
      </c>
      <c r="Q52" s="169">
        <v>69</v>
      </c>
      <c r="R52" s="169">
        <v>2</v>
      </c>
      <c r="S52" s="169" t="s">
        <v>450</v>
      </c>
    </row>
    <row r="53" spans="1:19" x14ac:dyDescent="0.2">
      <c r="A53" s="169">
        <v>52</v>
      </c>
      <c r="B53" s="169">
        <v>142</v>
      </c>
      <c r="C53" s="169">
        <v>99.7</v>
      </c>
      <c r="D53" s="169" t="s">
        <v>270</v>
      </c>
      <c r="E53" s="89"/>
      <c r="F53" s="169">
        <v>52</v>
      </c>
      <c r="G53" s="169">
        <v>144</v>
      </c>
      <c r="H53" s="169">
        <v>99.8</v>
      </c>
      <c r="I53" s="169" t="s">
        <v>382</v>
      </c>
      <c r="J53" s="89"/>
      <c r="K53" s="169">
        <v>11</v>
      </c>
      <c r="L53" s="169">
        <v>76</v>
      </c>
      <c r="M53" s="169">
        <v>5</v>
      </c>
      <c r="N53" s="169" t="s">
        <v>526</v>
      </c>
      <c r="O53" s="89"/>
      <c r="P53" s="169">
        <v>59</v>
      </c>
      <c r="Q53" s="169">
        <v>70</v>
      </c>
      <c r="R53" s="169">
        <v>2</v>
      </c>
      <c r="S53" s="169" t="s">
        <v>451</v>
      </c>
    </row>
    <row r="54" spans="1:19" x14ac:dyDescent="0.2">
      <c r="A54" s="169">
        <v>53</v>
      </c>
      <c r="B54" s="169">
        <v>143</v>
      </c>
      <c r="C54" s="169">
        <v>99.8</v>
      </c>
      <c r="D54" s="169" t="s">
        <v>271</v>
      </c>
      <c r="E54" s="89"/>
      <c r="F54" s="169">
        <v>53</v>
      </c>
      <c r="G54" s="169">
        <v>146</v>
      </c>
      <c r="H54" s="169">
        <v>99.9</v>
      </c>
      <c r="I54" s="169" t="s">
        <v>383</v>
      </c>
      <c r="J54" s="89"/>
      <c r="K54" s="169">
        <v>12</v>
      </c>
      <c r="L54" s="169">
        <v>79</v>
      </c>
      <c r="M54" s="169">
        <v>8</v>
      </c>
      <c r="N54" s="169" t="s">
        <v>527</v>
      </c>
      <c r="O54" s="89"/>
      <c r="P54" s="169">
        <v>60</v>
      </c>
      <c r="Q54" s="169">
        <v>70</v>
      </c>
      <c r="R54" s="169">
        <v>2</v>
      </c>
      <c r="S54" s="169" t="s">
        <v>452</v>
      </c>
    </row>
    <row r="55" spans="1:19" x14ac:dyDescent="0.2">
      <c r="A55" s="169">
        <v>54</v>
      </c>
      <c r="B55" s="169">
        <v>145</v>
      </c>
      <c r="C55" s="169">
        <v>99.9</v>
      </c>
      <c r="D55" s="169" t="s">
        <v>272</v>
      </c>
      <c r="E55" s="89"/>
      <c r="F55" s="169">
        <v>54</v>
      </c>
      <c r="G55" s="169">
        <v>148</v>
      </c>
      <c r="H55" s="169" t="s">
        <v>257</v>
      </c>
      <c r="I55" s="169" t="s">
        <v>273</v>
      </c>
      <c r="J55" s="89"/>
      <c r="K55" s="169">
        <v>13</v>
      </c>
      <c r="L55" s="169">
        <v>82</v>
      </c>
      <c r="M55" s="169">
        <v>12</v>
      </c>
      <c r="N55" s="169" t="s">
        <v>529</v>
      </c>
      <c r="O55" s="89"/>
      <c r="P55" s="169">
        <v>61</v>
      </c>
      <c r="Q55" s="169">
        <v>71</v>
      </c>
      <c r="R55" s="169">
        <v>3</v>
      </c>
      <c r="S55" s="169" t="s">
        <v>453</v>
      </c>
    </row>
    <row r="56" spans="1:19" x14ac:dyDescent="0.2">
      <c r="A56" s="169">
        <v>55</v>
      </c>
      <c r="B56" s="169">
        <v>147</v>
      </c>
      <c r="C56" s="169" t="s">
        <v>257</v>
      </c>
      <c r="D56" s="169" t="s">
        <v>273</v>
      </c>
      <c r="E56" s="89"/>
      <c r="F56" s="169">
        <v>55</v>
      </c>
      <c r="G56" s="169">
        <v>150</v>
      </c>
      <c r="H56" s="169" t="s">
        <v>257</v>
      </c>
      <c r="I56" s="169" t="s">
        <v>274</v>
      </c>
      <c r="J56" s="89"/>
      <c r="K56" s="169">
        <v>14</v>
      </c>
      <c r="L56" s="169">
        <v>85</v>
      </c>
      <c r="M56" s="169">
        <v>16</v>
      </c>
      <c r="N56" s="169" t="s">
        <v>530</v>
      </c>
      <c r="O56" s="89"/>
      <c r="P56" s="169">
        <v>62</v>
      </c>
      <c r="Q56" s="169">
        <v>72</v>
      </c>
      <c r="R56" s="169">
        <v>3</v>
      </c>
      <c r="S56" s="169" t="s">
        <v>454</v>
      </c>
    </row>
    <row r="57" spans="1:19" x14ac:dyDescent="0.2">
      <c r="A57" s="169">
        <v>56</v>
      </c>
      <c r="B57" s="169">
        <v>149</v>
      </c>
      <c r="C57" s="169" t="s">
        <v>257</v>
      </c>
      <c r="D57" s="169" t="s">
        <v>274</v>
      </c>
      <c r="E57" s="89"/>
      <c r="F57" s="169">
        <v>56</v>
      </c>
      <c r="G57" s="169">
        <v>152</v>
      </c>
      <c r="H57" s="169" t="s">
        <v>257</v>
      </c>
      <c r="I57" s="169" t="s">
        <v>384</v>
      </c>
      <c r="J57" s="89"/>
      <c r="K57" s="169">
        <v>15</v>
      </c>
      <c r="L57" s="169">
        <v>88</v>
      </c>
      <c r="M57" s="169">
        <v>21</v>
      </c>
      <c r="N57" s="169" t="s">
        <v>531</v>
      </c>
      <c r="O57" s="89"/>
      <c r="P57" s="169">
        <v>63</v>
      </c>
      <c r="Q57" s="169">
        <v>73</v>
      </c>
      <c r="R57" s="169">
        <v>3</v>
      </c>
      <c r="S57" s="169" t="s">
        <v>455</v>
      </c>
    </row>
    <row r="58" spans="1:19" x14ac:dyDescent="0.2">
      <c r="A58" s="169">
        <v>57</v>
      </c>
      <c r="B58" s="169">
        <v>155</v>
      </c>
      <c r="C58" s="169" t="s">
        <v>257</v>
      </c>
      <c r="D58" s="169" t="s">
        <v>275</v>
      </c>
      <c r="E58" s="89"/>
      <c r="F58" s="169">
        <v>57</v>
      </c>
      <c r="G58" s="169">
        <v>155</v>
      </c>
      <c r="H58" s="169" t="s">
        <v>257</v>
      </c>
      <c r="I58" s="169" t="s">
        <v>385</v>
      </c>
      <c r="J58" s="89"/>
      <c r="K58" s="169">
        <v>16</v>
      </c>
      <c r="L58" s="169">
        <v>91</v>
      </c>
      <c r="M58" s="169">
        <v>27</v>
      </c>
      <c r="N58" s="169" t="s">
        <v>532</v>
      </c>
      <c r="O58" s="89"/>
      <c r="P58" s="169">
        <v>64</v>
      </c>
      <c r="Q58" s="169">
        <v>73</v>
      </c>
      <c r="R58" s="169">
        <v>4</v>
      </c>
      <c r="S58" s="169" t="s">
        <v>456</v>
      </c>
    </row>
    <row r="59" spans="1:19" x14ac:dyDescent="0.2">
      <c r="A59" s="89"/>
      <c r="B59" s="89"/>
      <c r="C59" s="89"/>
      <c r="D59" s="89"/>
      <c r="E59" s="89"/>
      <c r="F59" s="89"/>
      <c r="G59" s="89"/>
      <c r="H59" s="89"/>
      <c r="I59" s="89"/>
      <c r="J59" s="89"/>
      <c r="K59" s="169">
        <v>17</v>
      </c>
      <c r="L59" s="169">
        <v>93</v>
      </c>
      <c r="M59" s="169">
        <v>33</v>
      </c>
      <c r="N59" s="169" t="s">
        <v>533</v>
      </c>
      <c r="O59" s="89"/>
      <c r="P59" s="169">
        <v>65</v>
      </c>
      <c r="Q59" s="169">
        <v>74</v>
      </c>
      <c r="R59" s="169">
        <v>4</v>
      </c>
      <c r="S59" s="169" t="s">
        <v>457</v>
      </c>
    </row>
    <row r="60" spans="1:19" x14ac:dyDescent="0.2">
      <c r="A60" s="89"/>
      <c r="B60" s="89"/>
      <c r="C60" s="89"/>
      <c r="D60" s="89"/>
      <c r="E60" s="89"/>
      <c r="F60" s="89"/>
      <c r="G60" s="89"/>
      <c r="H60" s="89"/>
      <c r="I60" s="89"/>
      <c r="J60" s="89"/>
      <c r="K60" s="169">
        <v>18</v>
      </c>
      <c r="L60" s="169">
        <v>97</v>
      </c>
      <c r="M60" s="169">
        <v>41</v>
      </c>
      <c r="N60" s="169" t="s">
        <v>534</v>
      </c>
      <c r="O60" s="89"/>
      <c r="P60" s="169">
        <v>66</v>
      </c>
      <c r="Q60" s="169">
        <v>75</v>
      </c>
      <c r="R60" s="169">
        <v>5</v>
      </c>
      <c r="S60" s="169" t="s">
        <v>458</v>
      </c>
    </row>
    <row r="61" spans="1:19" x14ac:dyDescent="0.2">
      <c r="A61" s="89"/>
      <c r="B61" s="89"/>
      <c r="C61" s="89"/>
      <c r="D61" s="89"/>
      <c r="E61" s="89"/>
      <c r="F61" s="89"/>
      <c r="G61" s="89"/>
      <c r="H61" s="89"/>
      <c r="I61" s="89"/>
      <c r="J61" s="89"/>
      <c r="K61" s="169">
        <v>19</v>
      </c>
      <c r="L61" s="169">
        <v>99</v>
      </c>
      <c r="M61" s="169">
        <v>47</v>
      </c>
      <c r="N61" s="169" t="s">
        <v>535</v>
      </c>
      <c r="O61" s="89"/>
      <c r="P61" s="169">
        <v>67</v>
      </c>
      <c r="Q61" s="169">
        <v>75</v>
      </c>
      <c r="R61" s="169">
        <v>5</v>
      </c>
      <c r="S61" s="169" t="s">
        <v>459</v>
      </c>
    </row>
    <row r="62" spans="1:19" x14ac:dyDescent="0.2">
      <c r="A62" s="89"/>
      <c r="B62" s="89"/>
      <c r="C62" s="89"/>
      <c r="D62" s="89"/>
      <c r="E62" s="89"/>
      <c r="F62" s="89"/>
      <c r="G62" s="89"/>
      <c r="H62" s="89"/>
      <c r="I62" s="89"/>
      <c r="J62" s="89"/>
      <c r="K62" s="169">
        <v>20</v>
      </c>
      <c r="L62" s="169">
        <v>102</v>
      </c>
      <c r="M62" s="169">
        <v>55</v>
      </c>
      <c r="N62" s="169" t="s">
        <v>536</v>
      </c>
      <c r="O62" s="89"/>
      <c r="P62" s="169">
        <v>68</v>
      </c>
      <c r="Q62" s="169">
        <v>76</v>
      </c>
      <c r="R62" s="169">
        <v>6</v>
      </c>
      <c r="S62" s="169" t="s">
        <v>460</v>
      </c>
    </row>
    <row r="63" spans="1:19" x14ac:dyDescent="0.2">
      <c r="A63" s="89"/>
      <c r="B63" s="89"/>
      <c r="C63" s="89"/>
      <c r="D63" s="89"/>
      <c r="E63" s="89"/>
      <c r="F63" s="89"/>
      <c r="G63" s="89"/>
      <c r="H63" s="89"/>
      <c r="I63" s="89"/>
      <c r="J63" s="89"/>
      <c r="K63" s="169">
        <v>21</v>
      </c>
      <c r="L63" s="169">
        <v>104</v>
      </c>
      <c r="M63" s="169">
        <v>61</v>
      </c>
      <c r="N63" s="169" t="s">
        <v>537</v>
      </c>
      <c r="O63" s="89"/>
      <c r="P63" s="169">
        <v>69</v>
      </c>
      <c r="Q63" s="169">
        <v>76</v>
      </c>
      <c r="R63" s="169">
        <v>6</v>
      </c>
      <c r="S63" s="169" t="s">
        <v>460</v>
      </c>
    </row>
    <row r="64" spans="1:19" x14ac:dyDescent="0.2">
      <c r="A64" s="89"/>
      <c r="B64" s="89"/>
      <c r="C64" s="89"/>
      <c r="D64" s="89"/>
      <c r="E64" s="89"/>
      <c r="F64" s="89"/>
      <c r="G64" s="89"/>
      <c r="H64" s="89"/>
      <c r="I64" s="89"/>
      <c r="J64" s="89"/>
      <c r="K64" s="169">
        <v>22</v>
      </c>
      <c r="L64" s="169">
        <v>107</v>
      </c>
      <c r="M64" s="169">
        <v>67</v>
      </c>
      <c r="N64" s="169" t="s">
        <v>538</v>
      </c>
      <c r="O64" s="89"/>
      <c r="P64" s="169">
        <v>70</v>
      </c>
      <c r="Q64" s="169">
        <v>77</v>
      </c>
      <c r="R64" s="169">
        <v>6</v>
      </c>
      <c r="S64" s="169" t="s">
        <v>461</v>
      </c>
    </row>
    <row r="65" spans="1:19" x14ac:dyDescent="0.2">
      <c r="A65" s="89"/>
      <c r="B65" s="89"/>
      <c r="C65" s="89"/>
      <c r="D65" s="89"/>
      <c r="E65" s="89"/>
      <c r="F65" s="89"/>
      <c r="G65" s="89"/>
      <c r="H65" s="89"/>
      <c r="I65" s="89"/>
      <c r="J65" s="89"/>
      <c r="K65" s="169">
        <v>23</v>
      </c>
      <c r="L65" s="169">
        <v>110</v>
      </c>
      <c r="M65" s="169">
        <v>75</v>
      </c>
      <c r="N65" s="169" t="s">
        <v>539</v>
      </c>
      <c r="O65" s="89"/>
      <c r="P65" s="169">
        <v>71</v>
      </c>
      <c r="Q65" s="169">
        <v>78</v>
      </c>
      <c r="R65" s="169">
        <v>7</v>
      </c>
      <c r="S65" s="169" t="s">
        <v>462</v>
      </c>
    </row>
    <row r="66" spans="1:19" x14ac:dyDescent="0.2">
      <c r="A66" s="89"/>
      <c r="B66" s="89"/>
      <c r="C66" s="89"/>
      <c r="D66" s="89"/>
      <c r="E66" s="89"/>
      <c r="F66" s="89"/>
      <c r="G66" s="89"/>
      <c r="H66" s="89"/>
      <c r="I66" s="89"/>
      <c r="J66" s="89"/>
      <c r="K66" s="169">
        <v>24</v>
      </c>
      <c r="L66" s="169">
        <v>112</v>
      </c>
      <c r="M66" s="169">
        <v>80</v>
      </c>
      <c r="N66" s="169" t="s">
        <v>540</v>
      </c>
      <c r="O66" s="89"/>
      <c r="P66" s="169">
        <v>72</v>
      </c>
      <c r="Q66" s="169">
        <v>78</v>
      </c>
      <c r="R66" s="169">
        <v>7</v>
      </c>
      <c r="S66" s="169" t="s">
        <v>463</v>
      </c>
    </row>
    <row r="67" spans="1:19" x14ac:dyDescent="0.2">
      <c r="A67" s="89"/>
      <c r="B67" s="89"/>
      <c r="C67" s="89"/>
      <c r="D67" s="89"/>
      <c r="E67" s="89"/>
      <c r="F67" s="89"/>
      <c r="G67" s="89"/>
      <c r="H67" s="89"/>
      <c r="I67" s="89"/>
      <c r="J67" s="89"/>
      <c r="K67" s="169">
        <v>25</v>
      </c>
      <c r="L67" s="169">
        <v>115</v>
      </c>
      <c r="M67" s="169">
        <v>84</v>
      </c>
      <c r="N67" s="169" t="s">
        <v>541</v>
      </c>
      <c r="O67" s="89"/>
      <c r="P67" s="169">
        <v>73</v>
      </c>
      <c r="Q67" s="169">
        <v>78</v>
      </c>
      <c r="R67" s="169">
        <v>8</v>
      </c>
      <c r="S67" s="169" t="s">
        <v>463</v>
      </c>
    </row>
    <row r="68" spans="1:19" x14ac:dyDescent="0.2">
      <c r="A68" s="89"/>
      <c r="B68" s="89"/>
      <c r="C68" s="89"/>
      <c r="D68" s="89"/>
      <c r="E68" s="89"/>
      <c r="F68" s="89"/>
      <c r="G68" s="89"/>
      <c r="H68" s="89"/>
      <c r="I68" s="89"/>
      <c r="J68" s="89"/>
      <c r="K68" s="169">
        <v>26</v>
      </c>
      <c r="L68" s="169">
        <v>117</v>
      </c>
      <c r="M68" s="169">
        <v>87</v>
      </c>
      <c r="N68" s="169" t="s">
        <v>542</v>
      </c>
      <c r="O68" s="89"/>
      <c r="P68" s="169">
        <v>74</v>
      </c>
      <c r="Q68" s="169">
        <v>79</v>
      </c>
      <c r="R68" s="169">
        <v>8</v>
      </c>
      <c r="S68" s="169" t="s">
        <v>464</v>
      </c>
    </row>
    <row r="69" spans="1:19" x14ac:dyDescent="0.2">
      <c r="A69" s="89"/>
      <c r="B69" s="89"/>
      <c r="C69" s="89"/>
      <c r="D69" s="89"/>
      <c r="E69" s="89"/>
      <c r="F69" s="89"/>
      <c r="G69" s="89"/>
      <c r="H69" s="89"/>
      <c r="I69" s="89"/>
      <c r="J69" s="89"/>
      <c r="K69" s="169">
        <v>27</v>
      </c>
      <c r="L69" s="169">
        <v>119</v>
      </c>
      <c r="M69" s="169">
        <v>90</v>
      </c>
      <c r="N69" s="169" t="s">
        <v>543</v>
      </c>
      <c r="O69" s="89"/>
      <c r="P69" s="169">
        <v>75</v>
      </c>
      <c r="Q69" s="169">
        <v>80</v>
      </c>
      <c r="R69" s="169">
        <v>9</v>
      </c>
      <c r="S69" s="169" t="s">
        <v>465</v>
      </c>
    </row>
    <row r="70" spans="1:19" x14ac:dyDescent="0.2">
      <c r="A70" s="89"/>
      <c r="B70" s="89"/>
      <c r="C70" s="89"/>
      <c r="D70" s="89"/>
      <c r="E70" s="89"/>
      <c r="F70" s="89"/>
      <c r="G70" s="89"/>
      <c r="H70" s="89"/>
      <c r="I70" s="89"/>
      <c r="J70" s="89"/>
      <c r="K70" s="169">
        <v>28</v>
      </c>
      <c r="L70" s="169">
        <v>121</v>
      </c>
      <c r="M70" s="169">
        <v>92</v>
      </c>
      <c r="N70" s="169" t="s">
        <v>544</v>
      </c>
      <c r="O70" s="89"/>
      <c r="P70" s="169">
        <v>76</v>
      </c>
      <c r="Q70" s="169">
        <v>81</v>
      </c>
      <c r="R70" s="169">
        <v>10</v>
      </c>
      <c r="S70" s="169" t="s">
        <v>466</v>
      </c>
    </row>
    <row r="71" spans="1:19" x14ac:dyDescent="0.2">
      <c r="A71" s="89"/>
      <c r="B71" s="89"/>
      <c r="C71" s="89"/>
      <c r="D71" s="89"/>
      <c r="E71" s="89"/>
      <c r="F71" s="89"/>
      <c r="G71" s="89"/>
      <c r="H71" s="89"/>
      <c r="I71" s="89"/>
      <c r="J71" s="89"/>
      <c r="K71" s="169">
        <v>29</v>
      </c>
      <c r="L71" s="169">
        <v>124</v>
      </c>
      <c r="M71" s="169">
        <v>95</v>
      </c>
      <c r="N71" s="169" t="s">
        <v>545</v>
      </c>
      <c r="O71" s="89"/>
      <c r="P71" s="169">
        <v>77</v>
      </c>
      <c r="Q71" s="169">
        <v>81</v>
      </c>
      <c r="R71" s="169">
        <v>11</v>
      </c>
      <c r="S71" s="169" t="s">
        <v>467</v>
      </c>
    </row>
    <row r="72" spans="1:19" x14ac:dyDescent="0.2">
      <c r="A72" s="89"/>
      <c r="B72" s="89"/>
      <c r="C72" s="89"/>
      <c r="D72" s="89"/>
      <c r="E72" s="89"/>
      <c r="F72" s="89"/>
      <c r="G72" s="89"/>
      <c r="H72" s="89"/>
      <c r="I72" s="89"/>
      <c r="J72" s="89"/>
      <c r="K72" s="169">
        <v>30</v>
      </c>
      <c r="L72" s="169">
        <v>127</v>
      </c>
      <c r="M72" s="169">
        <v>97</v>
      </c>
      <c r="N72" s="169" t="s">
        <v>546</v>
      </c>
      <c r="O72" s="89"/>
      <c r="P72" s="169">
        <v>78</v>
      </c>
      <c r="Q72" s="169">
        <v>82</v>
      </c>
      <c r="R72" s="169">
        <v>11</v>
      </c>
      <c r="S72" s="169" t="s">
        <v>467</v>
      </c>
    </row>
    <row r="73" spans="1:19" x14ac:dyDescent="0.2">
      <c r="A73" s="89"/>
      <c r="B73" s="89"/>
      <c r="C73" s="89"/>
      <c r="D73" s="89"/>
      <c r="E73" s="89"/>
      <c r="F73" s="89"/>
      <c r="G73" s="89"/>
      <c r="H73" s="89"/>
      <c r="I73" s="89"/>
      <c r="J73" s="89"/>
      <c r="K73" s="169">
        <v>31</v>
      </c>
      <c r="L73" s="169">
        <v>130</v>
      </c>
      <c r="M73" s="169">
        <v>98</v>
      </c>
      <c r="N73" s="169" t="s">
        <v>547</v>
      </c>
      <c r="O73" s="89"/>
      <c r="P73" s="169">
        <v>79</v>
      </c>
      <c r="Q73" s="169">
        <v>82</v>
      </c>
      <c r="R73" s="169">
        <v>12</v>
      </c>
      <c r="S73" s="169" t="s">
        <v>468</v>
      </c>
    </row>
    <row r="74" spans="1:19" x14ac:dyDescent="0.2">
      <c r="A74" s="89"/>
      <c r="B74" s="89"/>
      <c r="C74" s="89"/>
      <c r="D74" s="89"/>
      <c r="E74" s="89"/>
      <c r="F74" s="89"/>
      <c r="G74" s="89"/>
      <c r="H74" s="89"/>
      <c r="I74" s="89"/>
      <c r="J74" s="89"/>
      <c r="K74" s="169">
        <v>32</v>
      </c>
      <c r="L74" s="169">
        <v>131</v>
      </c>
      <c r="M74" s="169">
        <v>98</v>
      </c>
      <c r="N74" s="169" t="s">
        <v>548</v>
      </c>
      <c r="O74" s="89"/>
      <c r="P74" s="169">
        <v>80</v>
      </c>
      <c r="Q74" s="169">
        <v>83</v>
      </c>
      <c r="R74" s="169">
        <v>13</v>
      </c>
      <c r="S74" s="169" t="s">
        <v>468</v>
      </c>
    </row>
    <row r="75" spans="1:19" x14ac:dyDescent="0.2">
      <c r="A75" s="89"/>
      <c r="B75" s="89"/>
      <c r="C75" s="89"/>
      <c r="D75" s="89"/>
      <c r="E75" s="89"/>
      <c r="F75" s="89"/>
      <c r="G75" s="89"/>
      <c r="H75" s="89"/>
      <c r="I75" s="89"/>
      <c r="J75" s="89"/>
      <c r="K75" s="169">
        <v>33</v>
      </c>
      <c r="L75" s="169">
        <v>134</v>
      </c>
      <c r="M75" s="169">
        <v>99</v>
      </c>
      <c r="N75" s="169" t="s">
        <v>549</v>
      </c>
      <c r="O75" s="89"/>
      <c r="P75" s="169">
        <v>81</v>
      </c>
      <c r="Q75" s="169">
        <v>84</v>
      </c>
      <c r="R75" s="169">
        <v>14</v>
      </c>
      <c r="S75" s="169" t="s">
        <v>469</v>
      </c>
    </row>
    <row r="76" spans="1:19" x14ac:dyDescent="0.2">
      <c r="A76" s="89"/>
      <c r="B76" s="89"/>
      <c r="C76" s="89"/>
      <c r="D76" s="89"/>
      <c r="E76" s="89"/>
      <c r="F76" s="89"/>
      <c r="G76" s="89"/>
      <c r="H76" s="89"/>
      <c r="I76" s="89"/>
      <c r="J76" s="89"/>
      <c r="K76" s="169">
        <v>34</v>
      </c>
      <c r="L76" s="169">
        <v>136</v>
      </c>
      <c r="M76" s="169">
        <v>99.2</v>
      </c>
      <c r="N76" s="169" t="s">
        <v>550</v>
      </c>
      <c r="O76" s="89"/>
      <c r="P76" s="169">
        <v>82</v>
      </c>
      <c r="Q76" s="169">
        <v>84</v>
      </c>
      <c r="R76" s="169">
        <v>15</v>
      </c>
      <c r="S76" s="169" t="s">
        <v>470</v>
      </c>
    </row>
    <row r="77" spans="1:19" x14ac:dyDescent="0.2">
      <c r="A77" s="89"/>
      <c r="B77" s="89"/>
      <c r="C77" s="89"/>
      <c r="D77" s="89"/>
      <c r="E77" s="89"/>
      <c r="F77" s="89"/>
      <c r="G77" s="89"/>
      <c r="H77" s="89"/>
      <c r="I77" s="89"/>
      <c r="J77" s="89"/>
      <c r="K77" s="169">
        <v>35</v>
      </c>
      <c r="L77" s="169">
        <v>138</v>
      </c>
      <c r="M77" s="169">
        <v>99.4</v>
      </c>
      <c r="N77" s="169" t="s">
        <v>551</v>
      </c>
      <c r="O77" s="89"/>
      <c r="P77" s="169">
        <v>83</v>
      </c>
      <c r="Q77" s="169">
        <v>85</v>
      </c>
      <c r="R77" s="169">
        <v>16</v>
      </c>
      <c r="S77" s="169" t="s">
        <v>471</v>
      </c>
    </row>
    <row r="78" spans="1:19" x14ac:dyDescent="0.2">
      <c r="A78" s="89"/>
      <c r="B78" s="89"/>
      <c r="C78" s="89"/>
      <c r="D78" s="89"/>
      <c r="E78" s="89"/>
      <c r="F78" s="89"/>
      <c r="G78" s="89"/>
      <c r="H78" s="89"/>
      <c r="I78" s="89"/>
      <c r="J78" s="89"/>
      <c r="K78" s="169">
        <v>36</v>
      </c>
      <c r="L78" s="169">
        <v>143</v>
      </c>
      <c r="M78" s="169">
        <v>99.8</v>
      </c>
      <c r="N78" s="169" t="s">
        <v>552</v>
      </c>
      <c r="O78" s="89"/>
      <c r="P78" s="169">
        <v>84</v>
      </c>
      <c r="Q78" s="169">
        <v>86</v>
      </c>
      <c r="R78" s="169">
        <v>18</v>
      </c>
      <c r="S78" s="169" t="s">
        <v>472</v>
      </c>
    </row>
    <row r="79" spans="1:19" x14ac:dyDescent="0.2">
      <c r="A79" s="89"/>
      <c r="B79" s="89"/>
      <c r="C79" s="89"/>
      <c r="D79" s="89"/>
      <c r="E79" s="89"/>
      <c r="F79" s="89"/>
      <c r="G79" s="89"/>
      <c r="H79" s="89"/>
      <c r="I79" s="89"/>
      <c r="J79" s="89"/>
      <c r="K79" s="169">
        <v>37</v>
      </c>
      <c r="L79" s="169">
        <v>146</v>
      </c>
      <c r="M79" s="169">
        <v>99.9</v>
      </c>
      <c r="N79" s="169" t="s">
        <v>553</v>
      </c>
      <c r="O79" s="89"/>
      <c r="P79" s="169">
        <v>85</v>
      </c>
      <c r="Q79" s="169">
        <v>87</v>
      </c>
      <c r="R79" s="169">
        <v>19</v>
      </c>
      <c r="S79" s="169" t="s">
        <v>473</v>
      </c>
    </row>
    <row r="80" spans="1:19" x14ac:dyDescent="0.2">
      <c r="A80" s="89"/>
      <c r="B80" s="89"/>
      <c r="C80" s="89"/>
      <c r="D80" s="89"/>
      <c r="E80" s="89"/>
      <c r="F80" s="89"/>
      <c r="G80" s="89"/>
      <c r="H80" s="89"/>
      <c r="I80" s="89"/>
      <c r="J80" s="89"/>
      <c r="K80" s="169">
        <v>38</v>
      </c>
      <c r="L80" s="169">
        <v>150</v>
      </c>
      <c r="M80" s="169" t="s">
        <v>257</v>
      </c>
      <c r="N80" s="169" t="s">
        <v>528</v>
      </c>
      <c r="O80" s="89"/>
      <c r="P80" s="169">
        <v>86</v>
      </c>
      <c r="Q80" s="169">
        <v>88</v>
      </c>
      <c r="R80" s="169">
        <v>21</v>
      </c>
      <c r="S80" s="169" t="s">
        <v>474</v>
      </c>
    </row>
    <row r="81" spans="1:19" x14ac:dyDescent="0.2">
      <c r="A81" s="89"/>
      <c r="B81" s="89"/>
      <c r="C81" s="89"/>
      <c r="D81" s="89"/>
      <c r="E81" s="89"/>
      <c r="F81" s="89"/>
      <c r="G81" s="89"/>
      <c r="H81" s="89"/>
      <c r="I81" s="89"/>
      <c r="J81" s="89"/>
      <c r="K81" s="89"/>
      <c r="L81" s="89"/>
      <c r="M81" s="89"/>
      <c r="N81" s="89"/>
      <c r="O81" s="89"/>
      <c r="P81" s="169">
        <v>87</v>
      </c>
      <c r="Q81" s="169">
        <v>88</v>
      </c>
      <c r="R81" s="169">
        <v>22</v>
      </c>
      <c r="S81" s="169" t="s">
        <v>475</v>
      </c>
    </row>
    <row r="82" spans="1:19" x14ac:dyDescent="0.2">
      <c r="A82" s="89"/>
      <c r="B82" s="89"/>
      <c r="C82" s="89"/>
      <c r="D82" s="89"/>
      <c r="E82" s="89"/>
      <c r="F82" s="89"/>
      <c r="G82" s="89"/>
      <c r="H82" s="89"/>
      <c r="I82" s="89"/>
      <c r="J82" s="89"/>
      <c r="K82" s="269"/>
      <c r="L82" s="269"/>
      <c r="M82" s="269"/>
      <c r="N82" s="269"/>
      <c r="O82" s="89"/>
      <c r="P82" s="169">
        <v>88</v>
      </c>
      <c r="Q82" s="169">
        <v>89</v>
      </c>
      <c r="R82" s="169">
        <v>23</v>
      </c>
      <c r="S82" s="169" t="s">
        <v>476</v>
      </c>
    </row>
    <row r="83" spans="1:19" x14ac:dyDescent="0.2">
      <c r="A83" s="89"/>
      <c r="B83" s="89"/>
      <c r="C83" s="89"/>
      <c r="D83" s="89"/>
      <c r="E83" s="89"/>
      <c r="F83" s="89"/>
      <c r="G83" s="89"/>
      <c r="H83" s="89"/>
      <c r="I83" s="89"/>
      <c r="J83" s="89"/>
      <c r="K83" s="176"/>
      <c r="L83" s="176"/>
      <c r="M83" s="176"/>
      <c r="N83" s="176"/>
      <c r="O83" s="89"/>
      <c r="P83" s="169">
        <v>89</v>
      </c>
      <c r="Q83" s="169">
        <v>90</v>
      </c>
      <c r="R83" s="169">
        <v>25</v>
      </c>
      <c r="S83" s="169" t="s">
        <v>477</v>
      </c>
    </row>
    <row r="84" spans="1:19" x14ac:dyDescent="0.2">
      <c r="A84" s="89"/>
      <c r="B84" s="89"/>
      <c r="C84" s="89"/>
      <c r="D84" s="89"/>
      <c r="E84" s="89"/>
      <c r="F84" s="89"/>
      <c r="G84" s="89"/>
      <c r="H84" s="89"/>
      <c r="I84" s="89"/>
      <c r="J84" s="89"/>
      <c r="K84" s="177"/>
      <c r="L84" s="177"/>
      <c r="M84" s="177"/>
      <c r="N84" s="177"/>
      <c r="O84" s="89"/>
      <c r="P84" s="169">
        <v>90</v>
      </c>
      <c r="Q84" s="169">
        <v>91</v>
      </c>
      <c r="R84" s="169">
        <v>27</v>
      </c>
      <c r="S84" s="169" t="s">
        <v>478</v>
      </c>
    </row>
    <row r="85" spans="1:19" x14ac:dyDescent="0.2">
      <c r="A85" s="89"/>
      <c r="B85" s="89"/>
      <c r="C85" s="89"/>
      <c r="D85" s="89"/>
      <c r="E85" s="89"/>
      <c r="F85" s="89"/>
      <c r="G85" s="89"/>
      <c r="H85" s="89"/>
      <c r="I85" s="89"/>
      <c r="J85" s="89"/>
      <c r="K85" s="177"/>
      <c r="L85" s="177"/>
      <c r="M85" s="177"/>
      <c r="N85" s="177"/>
      <c r="O85" s="89"/>
      <c r="P85" s="169">
        <v>91</v>
      </c>
      <c r="Q85" s="169">
        <v>91</v>
      </c>
      <c r="R85" s="169">
        <v>28</v>
      </c>
      <c r="S85" s="169" t="s">
        <v>479</v>
      </c>
    </row>
    <row r="86" spans="1:19" x14ac:dyDescent="0.2">
      <c r="A86" s="89"/>
      <c r="B86" s="89"/>
      <c r="C86" s="89"/>
      <c r="D86" s="89"/>
      <c r="E86" s="89"/>
      <c r="F86" s="89"/>
      <c r="G86" s="89"/>
      <c r="H86" s="89"/>
      <c r="I86" s="89"/>
      <c r="J86" s="89"/>
      <c r="K86" s="177"/>
      <c r="L86" s="177"/>
      <c r="M86" s="177"/>
      <c r="N86" s="177"/>
      <c r="O86" s="89"/>
      <c r="P86" s="169">
        <v>92</v>
      </c>
      <c r="Q86" s="169">
        <v>92</v>
      </c>
      <c r="R86" s="169">
        <v>30</v>
      </c>
      <c r="S86" s="169" t="s">
        <v>480</v>
      </c>
    </row>
    <row r="87" spans="1:19" x14ac:dyDescent="0.2">
      <c r="A87" s="89"/>
      <c r="B87" s="89"/>
      <c r="C87" s="89"/>
      <c r="D87" s="89"/>
      <c r="E87" s="89"/>
      <c r="F87" s="89"/>
      <c r="G87" s="89"/>
      <c r="H87" s="89"/>
      <c r="I87" s="89"/>
      <c r="J87" s="89"/>
      <c r="K87" s="177"/>
      <c r="L87" s="177"/>
      <c r="M87" s="177"/>
      <c r="N87" s="177"/>
      <c r="O87" s="89"/>
      <c r="P87" s="169">
        <v>93</v>
      </c>
      <c r="Q87" s="169">
        <v>93</v>
      </c>
      <c r="R87" s="169">
        <v>32</v>
      </c>
      <c r="S87" s="169" t="s">
        <v>481</v>
      </c>
    </row>
    <row r="88" spans="1:19" x14ac:dyDescent="0.2">
      <c r="A88" s="89"/>
      <c r="B88" s="89"/>
      <c r="C88" s="89"/>
      <c r="D88" s="89"/>
      <c r="E88" s="89"/>
      <c r="F88" s="89"/>
      <c r="G88" s="89"/>
      <c r="H88" s="89"/>
      <c r="I88" s="89"/>
      <c r="J88" s="89"/>
      <c r="K88" s="177"/>
      <c r="L88" s="177"/>
      <c r="M88" s="177"/>
      <c r="N88" s="177"/>
      <c r="O88" s="89"/>
      <c r="P88" s="169">
        <v>94</v>
      </c>
      <c r="Q88" s="169">
        <v>94</v>
      </c>
      <c r="R88" s="169">
        <v>33</v>
      </c>
      <c r="S88" s="169" t="s">
        <v>482</v>
      </c>
    </row>
    <row r="89" spans="1:19" x14ac:dyDescent="0.2">
      <c r="A89" s="89"/>
      <c r="B89" s="89"/>
      <c r="C89" s="89"/>
      <c r="D89" s="89"/>
      <c r="E89" s="89"/>
      <c r="F89" s="89"/>
      <c r="G89" s="89"/>
      <c r="H89" s="89"/>
      <c r="I89" s="89"/>
      <c r="J89" s="89"/>
      <c r="K89" s="177"/>
      <c r="L89" s="177"/>
      <c r="M89" s="177"/>
      <c r="N89" s="177"/>
      <c r="O89" s="89"/>
      <c r="P89" s="169">
        <v>95</v>
      </c>
      <c r="Q89" s="169">
        <v>95</v>
      </c>
      <c r="R89" s="169">
        <v>36</v>
      </c>
      <c r="S89" s="169" t="s">
        <v>483</v>
      </c>
    </row>
    <row r="90" spans="1:19" x14ac:dyDescent="0.2">
      <c r="A90" s="89"/>
      <c r="B90" s="89"/>
      <c r="C90" s="89"/>
      <c r="D90" s="89"/>
      <c r="E90" s="89"/>
      <c r="F90" s="89"/>
      <c r="G90" s="89"/>
      <c r="H90" s="89"/>
      <c r="I90" s="89"/>
      <c r="J90" s="89"/>
      <c r="K90" s="177"/>
      <c r="L90" s="177"/>
      <c r="M90" s="177"/>
      <c r="N90" s="177"/>
      <c r="O90" s="89"/>
      <c r="P90" s="169">
        <v>96</v>
      </c>
      <c r="Q90" s="169">
        <v>96</v>
      </c>
      <c r="R90" s="169">
        <v>38</v>
      </c>
      <c r="S90" s="169" t="s">
        <v>484</v>
      </c>
    </row>
    <row r="91" spans="1:19" x14ac:dyDescent="0.2">
      <c r="A91" s="89"/>
      <c r="B91" s="89"/>
      <c r="C91" s="89"/>
      <c r="D91" s="89"/>
      <c r="E91" s="89"/>
      <c r="F91" s="89"/>
      <c r="G91" s="89"/>
      <c r="H91" s="89"/>
      <c r="I91" s="89"/>
      <c r="J91" s="89"/>
      <c r="K91" s="177"/>
      <c r="L91" s="177"/>
      <c r="M91" s="177"/>
      <c r="N91" s="177"/>
      <c r="O91" s="89"/>
      <c r="P91" s="169">
        <v>97</v>
      </c>
      <c r="Q91" s="169">
        <v>97</v>
      </c>
      <c r="R91" s="169">
        <v>42</v>
      </c>
      <c r="S91" s="169" t="s">
        <v>319</v>
      </c>
    </row>
    <row r="92" spans="1:19" x14ac:dyDescent="0.2">
      <c r="A92" s="89"/>
      <c r="B92" s="89"/>
      <c r="C92" s="89"/>
      <c r="D92" s="89"/>
      <c r="E92" s="89"/>
      <c r="F92" s="89"/>
      <c r="G92" s="89"/>
      <c r="H92" s="89"/>
      <c r="I92" s="89"/>
      <c r="J92" s="89"/>
      <c r="K92" s="177"/>
      <c r="L92" s="177"/>
      <c r="M92" s="177"/>
      <c r="N92" s="177"/>
      <c r="O92" s="89"/>
      <c r="P92" s="169">
        <v>98</v>
      </c>
      <c r="Q92" s="169">
        <v>98</v>
      </c>
      <c r="R92" s="169">
        <v>45</v>
      </c>
      <c r="S92" s="169" t="s">
        <v>320</v>
      </c>
    </row>
    <row r="93" spans="1:19" x14ac:dyDescent="0.2">
      <c r="A93" s="89"/>
      <c r="B93" s="89"/>
      <c r="C93" s="89"/>
      <c r="D93" s="89"/>
      <c r="E93" s="89"/>
      <c r="F93" s="89"/>
      <c r="G93" s="89"/>
      <c r="H93" s="89"/>
      <c r="I93" s="89"/>
      <c r="J93" s="89"/>
      <c r="K93" s="177"/>
      <c r="L93" s="177"/>
      <c r="M93" s="177"/>
      <c r="N93" s="177"/>
      <c r="O93" s="89"/>
      <c r="P93" s="169">
        <v>99</v>
      </c>
      <c r="Q93" s="169">
        <v>99</v>
      </c>
      <c r="R93" s="169">
        <v>47</v>
      </c>
      <c r="S93" s="169" t="s">
        <v>321</v>
      </c>
    </row>
    <row r="94" spans="1:19" x14ac:dyDescent="0.2">
      <c r="A94" s="89"/>
      <c r="B94" s="89"/>
      <c r="C94" s="89"/>
      <c r="D94" s="89"/>
      <c r="E94" s="89"/>
      <c r="F94" s="89"/>
      <c r="G94" s="89"/>
      <c r="H94" s="89"/>
      <c r="I94" s="89"/>
      <c r="J94" s="89"/>
      <c r="K94" s="177"/>
      <c r="L94" s="177"/>
      <c r="M94" s="177"/>
      <c r="N94" s="177"/>
      <c r="O94" s="89"/>
      <c r="P94" s="169">
        <v>100</v>
      </c>
      <c r="Q94" s="169">
        <v>100</v>
      </c>
      <c r="R94" s="169">
        <v>50</v>
      </c>
      <c r="S94" s="169" t="s">
        <v>322</v>
      </c>
    </row>
    <row r="95" spans="1:19" x14ac:dyDescent="0.2">
      <c r="A95" s="89"/>
      <c r="B95" s="89"/>
      <c r="C95" s="89"/>
      <c r="D95" s="89"/>
      <c r="E95" s="89"/>
      <c r="F95" s="89"/>
      <c r="G95" s="89"/>
      <c r="H95" s="89"/>
      <c r="I95" s="89"/>
      <c r="J95" s="89"/>
      <c r="K95" s="177"/>
      <c r="L95" s="177"/>
      <c r="M95" s="177"/>
      <c r="N95" s="177"/>
      <c r="O95" s="89"/>
      <c r="P95" s="169">
        <v>101</v>
      </c>
      <c r="Q95" s="169">
        <v>100</v>
      </c>
      <c r="R95" s="169">
        <v>50</v>
      </c>
      <c r="S95" s="169" t="s">
        <v>322</v>
      </c>
    </row>
    <row r="96" spans="1:19" x14ac:dyDescent="0.2">
      <c r="A96" s="89"/>
      <c r="B96" s="89"/>
      <c r="C96" s="89"/>
      <c r="D96" s="89"/>
      <c r="E96" s="89"/>
      <c r="F96" s="89"/>
      <c r="G96" s="89"/>
      <c r="H96" s="89"/>
      <c r="I96" s="89"/>
      <c r="J96" s="89"/>
      <c r="K96" s="177"/>
      <c r="L96" s="177"/>
      <c r="M96" s="177"/>
      <c r="N96" s="177"/>
      <c r="O96" s="89"/>
      <c r="P96" s="169">
        <v>102</v>
      </c>
      <c r="Q96" s="169">
        <v>101</v>
      </c>
      <c r="R96" s="169">
        <v>53</v>
      </c>
      <c r="S96" s="169" t="s">
        <v>325</v>
      </c>
    </row>
    <row r="97" spans="1:19" x14ac:dyDescent="0.2">
      <c r="A97" s="89"/>
      <c r="B97" s="89"/>
      <c r="C97" s="89"/>
      <c r="D97" s="89"/>
      <c r="E97" s="89"/>
      <c r="F97" s="89"/>
      <c r="G97" s="89"/>
      <c r="H97" s="89"/>
      <c r="I97" s="89"/>
      <c r="J97" s="89"/>
      <c r="K97" s="177"/>
      <c r="L97" s="177"/>
      <c r="M97" s="177"/>
      <c r="N97" s="177"/>
      <c r="O97" s="89"/>
      <c r="P97" s="169">
        <v>103</v>
      </c>
      <c r="Q97" s="169">
        <v>101</v>
      </c>
      <c r="R97" s="169">
        <v>52</v>
      </c>
      <c r="S97" s="169" t="s">
        <v>325</v>
      </c>
    </row>
    <row r="98" spans="1:19" x14ac:dyDescent="0.2">
      <c r="A98" s="89"/>
      <c r="B98" s="89"/>
      <c r="C98" s="89"/>
      <c r="D98" s="89"/>
      <c r="E98" s="89"/>
      <c r="F98" s="89"/>
      <c r="G98" s="89"/>
      <c r="H98" s="89"/>
      <c r="I98" s="89"/>
      <c r="J98" s="89"/>
      <c r="K98" s="177"/>
      <c r="L98" s="177"/>
      <c r="M98" s="177"/>
      <c r="N98" s="177"/>
      <c r="O98" s="89"/>
      <c r="P98" s="169">
        <v>104</v>
      </c>
      <c r="Q98" s="169">
        <v>102</v>
      </c>
      <c r="R98" s="169">
        <v>54</v>
      </c>
      <c r="S98" s="169" t="s">
        <v>326</v>
      </c>
    </row>
    <row r="99" spans="1:19" x14ac:dyDescent="0.2">
      <c r="A99" s="89"/>
      <c r="B99" s="89"/>
      <c r="C99" s="89"/>
      <c r="D99" s="89"/>
      <c r="E99" s="89"/>
      <c r="F99" s="89"/>
      <c r="G99" s="89"/>
      <c r="H99" s="89"/>
      <c r="I99" s="89"/>
      <c r="J99" s="89"/>
      <c r="K99" s="177"/>
      <c r="L99" s="177"/>
      <c r="M99" s="177"/>
      <c r="N99" s="177"/>
      <c r="O99" s="89"/>
      <c r="P99" s="169">
        <v>105</v>
      </c>
      <c r="Q99" s="169">
        <v>103</v>
      </c>
      <c r="R99" s="169">
        <v>57</v>
      </c>
      <c r="S99" s="178" t="s">
        <v>323</v>
      </c>
    </row>
    <row r="100" spans="1:19" x14ac:dyDescent="0.2">
      <c r="A100" s="89"/>
      <c r="B100" s="89"/>
      <c r="C100" s="89"/>
      <c r="D100" s="89"/>
      <c r="E100" s="89"/>
      <c r="F100" s="89"/>
      <c r="G100" s="89"/>
      <c r="H100" s="89"/>
      <c r="I100" s="89"/>
      <c r="J100" s="89"/>
      <c r="K100" s="177"/>
      <c r="L100" s="177"/>
      <c r="M100" s="177"/>
      <c r="N100" s="177"/>
      <c r="O100" s="89"/>
      <c r="P100" s="169">
        <v>106</v>
      </c>
      <c r="Q100" s="169">
        <v>103</v>
      </c>
      <c r="R100" s="169">
        <v>59</v>
      </c>
      <c r="S100" s="169" t="s">
        <v>324</v>
      </c>
    </row>
    <row r="101" spans="1:19" x14ac:dyDescent="0.2">
      <c r="A101" s="89"/>
      <c r="B101" s="89"/>
      <c r="C101" s="89"/>
      <c r="D101" s="89"/>
      <c r="E101" s="89"/>
      <c r="F101" s="89"/>
      <c r="G101" s="89"/>
      <c r="H101" s="89"/>
      <c r="I101" s="89"/>
      <c r="J101" s="89"/>
      <c r="K101" s="177"/>
      <c r="L101" s="177"/>
      <c r="M101" s="177"/>
      <c r="N101" s="177"/>
      <c r="O101" s="89"/>
      <c r="P101" s="169">
        <v>107</v>
      </c>
      <c r="Q101" s="169">
        <v>104</v>
      </c>
      <c r="R101" s="169">
        <v>61</v>
      </c>
      <c r="S101" s="169" t="s">
        <v>327</v>
      </c>
    </row>
    <row r="102" spans="1:19" x14ac:dyDescent="0.2">
      <c r="A102" s="89"/>
      <c r="B102" s="89"/>
      <c r="C102" s="89"/>
      <c r="D102" s="89"/>
      <c r="E102" s="89"/>
      <c r="F102" s="89"/>
      <c r="G102" s="89"/>
      <c r="H102" s="89"/>
      <c r="I102" s="89"/>
      <c r="J102" s="89"/>
      <c r="K102" s="177"/>
      <c r="L102" s="177"/>
      <c r="M102" s="177"/>
      <c r="N102" s="177"/>
      <c r="O102" s="89"/>
      <c r="P102" s="169">
        <v>108</v>
      </c>
      <c r="Q102" s="169">
        <v>105</v>
      </c>
      <c r="R102" s="169">
        <v>63</v>
      </c>
      <c r="S102" s="169" t="s">
        <v>328</v>
      </c>
    </row>
    <row r="103" spans="1:19" x14ac:dyDescent="0.2">
      <c r="A103" s="89"/>
      <c r="B103" s="89"/>
      <c r="C103" s="89"/>
      <c r="D103" s="89"/>
      <c r="E103" s="89"/>
      <c r="F103" s="89"/>
      <c r="G103" s="89"/>
      <c r="H103" s="89"/>
      <c r="I103" s="89"/>
      <c r="J103" s="89"/>
      <c r="K103" s="177"/>
      <c r="L103" s="177"/>
      <c r="M103" s="177"/>
      <c r="N103" s="177"/>
      <c r="O103" s="89"/>
      <c r="P103" s="169">
        <v>109</v>
      </c>
      <c r="Q103" s="169">
        <v>106</v>
      </c>
      <c r="R103" s="169">
        <v>66</v>
      </c>
      <c r="S103" s="169" t="s">
        <v>332</v>
      </c>
    </row>
    <row r="104" spans="1:19" x14ac:dyDescent="0.2">
      <c r="A104" s="89"/>
      <c r="B104" s="89"/>
      <c r="C104" s="89"/>
      <c r="D104" s="89"/>
      <c r="E104" s="89"/>
      <c r="F104" s="89"/>
      <c r="G104" s="89"/>
      <c r="H104" s="89"/>
      <c r="I104" s="89"/>
      <c r="J104" s="89"/>
      <c r="K104" s="177"/>
      <c r="L104" s="177"/>
      <c r="M104" s="177"/>
      <c r="N104" s="177"/>
      <c r="O104" s="89"/>
      <c r="P104" s="169">
        <v>110</v>
      </c>
      <c r="Q104" s="169">
        <v>107</v>
      </c>
      <c r="R104" s="169">
        <v>67</v>
      </c>
      <c r="S104" s="169" t="s">
        <v>329</v>
      </c>
    </row>
    <row r="105" spans="1:19" x14ac:dyDescent="0.2">
      <c r="A105" s="89"/>
      <c r="B105" s="89"/>
      <c r="C105" s="89"/>
      <c r="D105" s="89"/>
      <c r="E105" s="89"/>
      <c r="F105" s="89"/>
      <c r="G105" s="89"/>
      <c r="H105" s="89"/>
      <c r="I105" s="89"/>
      <c r="J105" s="89"/>
      <c r="K105" s="177"/>
      <c r="L105" s="177"/>
      <c r="M105" s="177"/>
      <c r="N105" s="177"/>
      <c r="O105" s="89"/>
      <c r="P105" s="169">
        <v>111</v>
      </c>
      <c r="Q105" s="169">
        <v>107</v>
      </c>
      <c r="R105" s="169">
        <v>69</v>
      </c>
      <c r="S105" s="169" t="s">
        <v>330</v>
      </c>
    </row>
    <row r="106" spans="1:19" x14ac:dyDescent="0.2">
      <c r="A106" s="89"/>
      <c r="B106" s="89"/>
      <c r="C106" s="89"/>
      <c r="D106" s="89"/>
      <c r="E106" s="89"/>
      <c r="F106" s="89"/>
      <c r="G106" s="89"/>
      <c r="H106" s="89"/>
      <c r="I106" s="89"/>
      <c r="J106" s="89"/>
      <c r="K106" s="177"/>
      <c r="L106" s="177"/>
      <c r="M106" s="177"/>
      <c r="N106" s="177"/>
      <c r="O106" s="89"/>
      <c r="P106" s="169">
        <v>112</v>
      </c>
      <c r="Q106" s="169">
        <v>108</v>
      </c>
      <c r="R106" s="169">
        <v>71</v>
      </c>
      <c r="S106" s="169" t="s">
        <v>331</v>
      </c>
    </row>
    <row r="107" spans="1:19" x14ac:dyDescent="0.2">
      <c r="A107" s="89"/>
      <c r="B107" s="89"/>
      <c r="C107" s="89"/>
      <c r="D107" s="89"/>
      <c r="E107" s="89"/>
      <c r="F107" s="89"/>
      <c r="G107" s="89"/>
      <c r="H107" s="89"/>
      <c r="I107" s="89"/>
      <c r="J107" s="89"/>
      <c r="K107" s="177"/>
      <c r="L107" s="177"/>
      <c r="M107" s="177"/>
      <c r="N107" s="177"/>
      <c r="O107" s="89"/>
      <c r="P107" s="169">
        <v>113</v>
      </c>
      <c r="Q107" s="169">
        <v>109</v>
      </c>
      <c r="R107" s="169">
        <v>73</v>
      </c>
      <c r="S107" s="169" t="s">
        <v>333</v>
      </c>
    </row>
    <row r="108" spans="1:19" x14ac:dyDescent="0.2">
      <c r="A108" s="89"/>
      <c r="B108" s="89"/>
      <c r="C108" s="89"/>
      <c r="D108" s="89"/>
      <c r="E108" s="89"/>
      <c r="F108" s="89"/>
      <c r="G108" s="89"/>
      <c r="H108" s="89"/>
      <c r="I108" s="89"/>
      <c r="J108" s="89"/>
      <c r="K108" s="177"/>
      <c r="L108" s="177"/>
      <c r="M108" s="177"/>
      <c r="N108" s="177"/>
      <c r="O108" s="89"/>
      <c r="P108" s="169">
        <v>114</v>
      </c>
      <c r="Q108" s="169">
        <v>110</v>
      </c>
      <c r="R108" s="169">
        <v>75</v>
      </c>
      <c r="S108" s="169" t="s">
        <v>334</v>
      </c>
    </row>
    <row r="109" spans="1:19" x14ac:dyDescent="0.2">
      <c r="A109" s="89"/>
      <c r="B109" s="89"/>
      <c r="C109" s="89"/>
      <c r="D109" s="89"/>
      <c r="E109" s="89"/>
      <c r="F109" s="89"/>
      <c r="G109" s="89"/>
      <c r="H109" s="89"/>
      <c r="I109" s="89"/>
      <c r="J109" s="89"/>
      <c r="K109" s="177"/>
      <c r="L109" s="177"/>
      <c r="M109" s="177"/>
      <c r="N109" s="177"/>
      <c r="O109" s="89"/>
      <c r="P109" s="169">
        <v>115</v>
      </c>
      <c r="Q109" s="169">
        <v>111</v>
      </c>
      <c r="R109" s="169">
        <v>77</v>
      </c>
      <c r="S109" s="169" t="s">
        <v>485</v>
      </c>
    </row>
    <row r="110" spans="1:19" x14ac:dyDescent="0.2">
      <c r="A110" s="89"/>
      <c r="B110" s="89"/>
      <c r="C110" s="89"/>
      <c r="D110" s="89"/>
      <c r="E110" s="89"/>
      <c r="F110" s="89"/>
      <c r="G110" s="89"/>
      <c r="H110" s="89"/>
      <c r="I110" s="89"/>
      <c r="J110" s="89"/>
      <c r="K110" s="177"/>
      <c r="L110" s="177"/>
      <c r="M110" s="177"/>
      <c r="N110" s="177"/>
      <c r="O110" s="89"/>
      <c r="P110" s="169">
        <v>116</v>
      </c>
      <c r="Q110" s="169">
        <v>112</v>
      </c>
      <c r="R110" s="169">
        <v>79</v>
      </c>
      <c r="S110" s="169" t="s">
        <v>486</v>
      </c>
    </row>
    <row r="111" spans="1:19" x14ac:dyDescent="0.2">
      <c r="A111" s="89"/>
      <c r="B111" s="89"/>
      <c r="C111" s="89"/>
      <c r="D111" s="89"/>
      <c r="E111" s="89"/>
      <c r="F111" s="89"/>
      <c r="G111" s="89"/>
      <c r="H111" s="89"/>
      <c r="I111" s="89"/>
      <c r="J111" s="89"/>
      <c r="K111" s="177"/>
      <c r="L111" s="177"/>
      <c r="M111" s="177"/>
      <c r="N111" s="177"/>
      <c r="O111" s="89"/>
      <c r="P111" s="169">
        <v>117</v>
      </c>
      <c r="Q111" s="169">
        <v>113</v>
      </c>
      <c r="R111" s="169">
        <v>80</v>
      </c>
      <c r="S111" s="169" t="s">
        <v>487</v>
      </c>
    </row>
    <row r="112" spans="1:19" x14ac:dyDescent="0.2">
      <c r="A112" s="89"/>
      <c r="B112" s="89"/>
      <c r="C112" s="89"/>
      <c r="D112" s="89"/>
      <c r="E112" s="89"/>
      <c r="F112" s="89"/>
      <c r="G112" s="89"/>
      <c r="H112" s="89"/>
      <c r="I112" s="89"/>
      <c r="J112" s="89"/>
      <c r="K112" s="177"/>
      <c r="L112" s="177"/>
      <c r="M112" s="177"/>
      <c r="N112" s="177"/>
      <c r="O112" s="89"/>
      <c r="P112" s="169">
        <v>118</v>
      </c>
      <c r="Q112" s="169">
        <v>113</v>
      </c>
      <c r="R112" s="169">
        <v>81</v>
      </c>
      <c r="S112" s="169" t="s">
        <v>488</v>
      </c>
    </row>
    <row r="113" spans="1:19" x14ac:dyDescent="0.2">
      <c r="A113" s="89"/>
      <c r="B113" s="89"/>
      <c r="C113" s="89"/>
      <c r="D113" s="89"/>
      <c r="E113" s="89"/>
      <c r="F113" s="89"/>
      <c r="G113" s="89"/>
      <c r="H113" s="89"/>
      <c r="I113" s="89"/>
      <c r="J113" s="89"/>
      <c r="K113" s="177"/>
      <c r="L113" s="177"/>
      <c r="M113" s="177"/>
      <c r="N113" s="177"/>
      <c r="O113" s="89"/>
      <c r="P113" s="169">
        <v>119</v>
      </c>
      <c r="Q113" s="169">
        <v>114</v>
      </c>
      <c r="R113" s="169">
        <v>83</v>
      </c>
      <c r="S113" s="169" t="s">
        <v>489</v>
      </c>
    </row>
    <row r="114" spans="1:19" x14ac:dyDescent="0.2">
      <c r="A114" s="89"/>
      <c r="B114" s="89"/>
      <c r="C114" s="89"/>
      <c r="D114" s="89"/>
      <c r="E114" s="89"/>
      <c r="F114" s="89"/>
      <c r="G114" s="89"/>
      <c r="H114" s="89"/>
      <c r="I114" s="89"/>
      <c r="J114" s="89"/>
      <c r="K114" s="177"/>
      <c r="L114" s="177"/>
      <c r="M114" s="177"/>
      <c r="N114" s="177"/>
      <c r="O114" s="89"/>
      <c r="P114" s="169">
        <v>120</v>
      </c>
      <c r="Q114" s="169">
        <v>115</v>
      </c>
      <c r="R114" s="169">
        <v>84</v>
      </c>
      <c r="S114" s="169" t="s">
        <v>490</v>
      </c>
    </row>
    <row r="115" spans="1:19" x14ac:dyDescent="0.2">
      <c r="A115" s="89"/>
      <c r="B115" s="89"/>
      <c r="C115" s="89"/>
      <c r="D115" s="89"/>
      <c r="E115" s="89"/>
      <c r="F115" s="89"/>
      <c r="G115" s="89"/>
      <c r="H115" s="89"/>
      <c r="I115" s="89"/>
      <c r="J115" s="89"/>
      <c r="K115" s="177"/>
      <c r="L115" s="177"/>
      <c r="M115" s="177"/>
      <c r="N115" s="177"/>
      <c r="O115" s="89"/>
      <c r="P115" s="169">
        <v>121</v>
      </c>
      <c r="Q115" s="169">
        <v>116</v>
      </c>
      <c r="R115" s="169">
        <v>86</v>
      </c>
      <c r="S115" s="169" t="s">
        <v>491</v>
      </c>
    </row>
    <row r="116" spans="1:19" x14ac:dyDescent="0.2">
      <c r="A116" s="89"/>
      <c r="B116" s="89"/>
      <c r="C116" s="89"/>
      <c r="D116" s="89"/>
      <c r="E116" s="89"/>
      <c r="F116" s="89"/>
      <c r="G116" s="89"/>
      <c r="H116" s="89"/>
      <c r="I116" s="89"/>
      <c r="J116" s="89"/>
      <c r="K116" s="177"/>
      <c r="L116" s="177"/>
      <c r="M116" s="177"/>
      <c r="N116" s="177"/>
      <c r="O116" s="89"/>
      <c r="P116" s="169">
        <v>122</v>
      </c>
      <c r="Q116" s="169">
        <v>117</v>
      </c>
      <c r="R116" s="169">
        <v>87</v>
      </c>
      <c r="S116" s="169" t="s">
        <v>492</v>
      </c>
    </row>
    <row r="117" spans="1:19" x14ac:dyDescent="0.2">
      <c r="A117" s="89"/>
      <c r="B117" s="89"/>
      <c r="C117" s="89"/>
      <c r="D117" s="89"/>
      <c r="E117" s="89"/>
      <c r="F117" s="89"/>
      <c r="G117" s="89"/>
      <c r="H117" s="89"/>
      <c r="I117" s="89"/>
      <c r="J117" s="89"/>
      <c r="K117" s="177"/>
      <c r="L117" s="177"/>
      <c r="M117" s="177"/>
      <c r="N117" s="177"/>
      <c r="O117" s="89"/>
      <c r="P117" s="169">
        <v>123</v>
      </c>
      <c r="Q117" s="169">
        <v>118</v>
      </c>
      <c r="R117" s="169">
        <v>88</v>
      </c>
      <c r="S117" s="169" t="s">
        <v>493</v>
      </c>
    </row>
    <row r="118" spans="1:19" x14ac:dyDescent="0.2">
      <c r="A118" s="89"/>
      <c r="B118" s="89"/>
      <c r="C118" s="89"/>
      <c r="D118" s="89"/>
      <c r="E118" s="89"/>
      <c r="F118" s="89"/>
      <c r="G118" s="89"/>
      <c r="H118" s="89"/>
      <c r="I118" s="89"/>
      <c r="J118" s="89"/>
      <c r="K118" s="177"/>
      <c r="L118" s="177"/>
      <c r="M118" s="177"/>
      <c r="N118" s="177"/>
      <c r="O118" s="89"/>
      <c r="P118" s="169">
        <v>124</v>
      </c>
      <c r="Q118" s="169">
        <v>119</v>
      </c>
      <c r="R118" s="169">
        <v>89</v>
      </c>
      <c r="S118" s="169" t="s">
        <v>494</v>
      </c>
    </row>
    <row r="119" spans="1:19" x14ac:dyDescent="0.2">
      <c r="A119" s="89"/>
      <c r="B119" s="89"/>
      <c r="C119" s="89"/>
      <c r="D119" s="89"/>
      <c r="E119" s="89"/>
      <c r="F119" s="89"/>
      <c r="G119" s="89"/>
      <c r="H119" s="89"/>
      <c r="I119" s="89"/>
      <c r="J119" s="89"/>
      <c r="K119" s="177"/>
      <c r="L119" s="177"/>
      <c r="M119" s="177"/>
      <c r="N119" s="177"/>
      <c r="O119" s="89"/>
      <c r="P119" s="169">
        <v>125</v>
      </c>
      <c r="Q119" s="169">
        <v>119</v>
      </c>
      <c r="R119" s="169">
        <v>90</v>
      </c>
      <c r="S119" s="169" t="s">
        <v>495</v>
      </c>
    </row>
    <row r="120" spans="1:19" x14ac:dyDescent="0.2">
      <c r="A120" s="89"/>
      <c r="B120" s="89"/>
      <c r="C120" s="89"/>
      <c r="D120" s="89"/>
      <c r="E120" s="89"/>
      <c r="F120" s="89"/>
      <c r="G120" s="89"/>
      <c r="H120" s="89"/>
      <c r="I120" s="89"/>
      <c r="J120" s="89"/>
      <c r="K120" s="177"/>
      <c r="L120" s="177"/>
      <c r="M120" s="177"/>
      <c r="N120" s="177"/>
      <c r="O120" s="89"/>
      <c r="P120" s="169">
        <v>126</v>
      </c>
      <c r="Q120" s="169">
        <v>120</v>
      </c>
      <c r="R120" s="169">
        <v>90</v>
      </c>
      <c r="S120" s="169" t="s">
        <v>496</v>
      </c>
    </row>
    <row r="121" spans="1:19" x14ac:dyDescent="0.2">
      <c r="A121" s="89"/>
      <c r="B121" s="89"/>
      <c r="C121" s="89"/>
      <c r="D121" s="89"/>
      <c r="E121" s="89"/>
      <c r="F121" s="89"/>
      <c r="G121" s="89"/>
      <c r="H121" s="89"/>
      <c r="I121" s="89"/>
      <c r="J121" s="89"/>
      <c r="K121" s="177"/>
      <c r="L121" s="177"/>
      <c r="M121" s="177"/>
      <c r="N121" s="177"/>
      <c r="O121" s="89"/>
      <c r="P121" s="169">
        <v>127</v>
      </c>
      <c r="Q121" s="169">
        <v>121</v>
      </c>
      <c r="R121" s="169">
        <v>92</v>
      </c>
      <c r="S121" s="169" t="s">
        <v>497</v>
      </c>
    </row>
    <row r="122" spans="1:19" x14ac:dyDescent="0.2">
      <c r="A122" s="89"/>
      <c r="B122" s="89"/>
      <c r="C122" s="89"/>
      <c r="D122" s="89"/>
      <c r="E122" s="89"/>
      <c r="F122" s="89"/>
      <c r="G122" s="89"/>
      <c r="H122" s="89"/>
      <c r="I122" s="89"/>
      <c r="J122" s="89"/>
      <c r="K122" s="179"/>
      <c r="L122" s="179"/>
      <c r="M122" s="179"/>
      <c r="N122" s="179"/>
      <c r="O122" s="89"/>
      <c r="P122" s="169">
        <v>128</v>
      </c>
      <c r="Q122" s="169">
        <v>122</v>
      </c>
      <c r="R122" s="169">
        <v>93</v>
      </c>
      <c r="S122" s="169" t="s">
        <v>498</v>
      </c>
    </row>
    <row r="123" spans="1:19" x14ac:dyDescent="0.2">
      <c r="A123" s="89"/>
      <c r="B123" s="89"/>
      <c r="C123" s="89"/>
      <c r="D123" s="89"/>
      <c r="E123" s="89"/>
      <c r="F123" s="89"/>
      <c r="G123" s="89"/>
      <c r="H123" s="89"/>
      <c r="I123" s="89"/>
      <c r="J123" s="89"/>
      <c r="K123" s="179"/>
      <c r="L123" s="179"/>
      <c r="M123" s="179"/>
      <c r="N123" s="179"/>
      <c r="O123" s="89"/>
      <c r="P123" s="169">
        <v>129</v>
      </c>
      <c r="Q123" s="169">
        <v>122</v>
      </c>
      <c r="R123" s="169">
        <v>93</v>
      </c>
      <c r="S123" s="169" t="s">
        <v>499</v>
      </c>
    </row>
    <row r="124" spans="1:19" x14ac:dyDescent="0.2">
      <c r="A124" s="89"/>
      <c r="B124" s="89"/>
      <c r="C124" s="89"/>
      <c r="D124" s="89"/>
      <c r="E124" s="89"/>
      <c r="F124" s="89"/>
      <c r="G124" s="89"/>
      <c r="H124" s="89"/>
      <c r="I124" s="89"/>
      <c r="J124" s="89"/>
      <c r="K124" s="179"/>
      <c r="L124" s="179"/>
      <c r="M124" s="179"/>
      <c r="N124" s="179"/>
      <c r="O124" s="89"/>
      <c r="P124" s="169">
        <v>130</v>
      </c>
      <c r="Q124" s="169">
        <v>123</v>
      </c>
      <c r="R124" s="169">
        <v>94</v>
      </c>
      <c r="S124" s="169" t="s">
        <v>500</v>
      </c>
    </row>
    <row r="125" spans="1:19" x14ac:dyDescent="0.2">
      <c r="A125" s="89"/>
      <c r="B125" s="89"/>
      <c r="C125" s="89"/>
      <c r="D125" s="89"/>
      <c r="E125" s="89"/>
      <c r="F125" s="89"/>
      <c r="G125" s="89"/>
      <c r="H125" s="89"/>
      <c r="I125" s="89"/>
      <c r="J125" s="89"/>
      <c r="K125" s="179"/>
      <c r="L125" s="179"/>
      <c r="M125" s="179"/>
      <c r="N125" s="179"/>
      <c r="O125" s="89"/>
      <c r="P125" s="169">
        <v>131</v>
      </c>
      <c r="Q125" s="169">
        <v>124</v>
      </c>
      <c r="R125" s="169">
        <v>94</v>
      </c>
      <c r="S125" s="169" t="s">
        <v>501</v>
      </c>
    </row>
    <row r="126" spans="1:19" x14ac:dyDescent="0.2">
      <c r="A126" s="89"/>
      <c r="B126" s="89"/>
      <c r="C126" s="89"/>
      <c r="D126" s="89"/>
      <c r="E126" s="89"/>
      <c r="F126" s="89"/>
      <c r="G126" s="89"/>
      <c r="H126" s="89"/>
      <c r="I126" s="89"/>
      <c r="J126" s="89"/>
      <c r="K126" s="179"/>
      <c r="L126" s="179"/>
      <c r="M126" s="179"/>
      <c r="N126" s="179"/>
      <c r="O126" s="89"/>
      <c r="P126" s="169">
        <v>132</v>
      </c>
      <c r="Q126" s="169">
        <v>124</v>
      </c>
      <c r="R126" s="169">
        <v>95</v>
      </c>
      <c r="S126" s="169" t="s">
        <v>502</v>
      </c>
    </row>
    <row r="127" spans="1:19" x14ac:dyDescent="0.2">
      <c r="A127" s="89"/>
      <c r="B127" s="89"/>
      <c r="C127" s="89"/>
      <c r="D127" s="89"/>
      <c r="E127" s="89"/>
      <c r="F127" s="89"/>
      <c r="G127" s="89"/>
      <c r="H127" s="89"/>
      <c r="I127" s="89"/>
      <c r="J127" s="89"/>
      <c r="K127" s="179"/>
      <c r="L127" s="179"/>
      <c r="M127" s="179"/>
      <c r="N127" s="179"/>
      <c r="O127" s="89"/>
      <c r="P127" s="169">
        <v>133</v>
      </c>
      <c r="Q127" s="169">
        <v>125</v>
      </c>
      <c r="R127" s="169">
        <v>95</v>
      </c>
      <c r="S127" s="169" t="s">
        <v>503</v>
      </c>
    </row>
    <row r="128" spans="1:19" x14ac:dyDescent="0.2">
      <c r="A128" s="89"/>
      <c r="B128" s="89"/>
      <c r="C128" s="89"/>
      <c r="D128" s="89"/>
      <c r="E128" s="89"/>
      <c r="F128" s="89"/>
      <c r="G128" s="89"/>
      <c r="H128" s="89"/>
      <c r="I128" s="89"/>
      <c r="J128" s="89"/>
      <c r="K128" s="179"/>
      <c r="L128" s="179"/>
      <c r="M128" s="179"/>
      <c r="N128" s="179"/>
      <c r="O128" s="89"/>
      <c r="P128" s="169">
        <v>134</v>
      </c>
      <c r="Q128" s="169">
        <v>126</v>
      </c>
      <c r="R128" s="169">
        <v>96</v>
      </c>
      <c r="S128" s="169" t="s">
        <v>504</v>
      </c>
    </row>
    <row r="129" spans="1:19" x14ac:dyDescent="0.2">
      <c r="A129" s="89"/>
      <c r="B129" s="89"/>
      <c r="C129" s="89"/>
      <c r="D129" s="89"/>
      <c r="E129" s="89"/>
      <c r="F129" s="89"/>
      <c r="G129" s="89"/>
      <c r="H129" s="89"/>
      <c r="I129" s="89"/>
      <c r="J129" s="89"/>
      <c r="K129" s="89"/>
      <c r="L129" s="89"/>
      <c r="M129" s="89"/>
      <c r="N129" s="89"/>
      <c r="O129" s="89"/>
      <c r="P129" s="169">
        <v>135</v>
      </c>
      <c r="Q129" s="169">
        <v>126</v>
      </c>
      <c r="R129" s="169">
        <v>96</v>
      </c>
      <c r="S129" s="169" t="s">
        <v>504</v>
      </c>
    </row>
    <row r="130" spans="1:19" x14ac:dyDescent="0.2">
      <c r="A130" s="89"/>
      <c r="B130" s="89"/>
      <c r="C130" s="89"/>
      <c r="D130" s="89"/>
      <c r="E130" s="89"/>
      <c r="F130" s="89"/>
      <c r="G130" s="89"/>
      <c r="H130" s="89"/>
      <c r="I130" s="89"/>
      <c r="J130" s="89"/>
      <c r="K130" s="89"/>
      <c r="L130" s="89"/>
      <c r="M130" s="89"/>
      <c r="N130" s="89"/>
      <c r="O130" s="89"/>
      <c r="P130" s="169">
        <v>136</v>
      </c>
      <c r="Q130" s="169">
        <v>127</v>
      </c>
      <c r="R130" s="169">
        <v>96</v>
      </c>
      <c r="S130" s="169" t="s">
        <v>505</v>
      </c>
    </row>
    <row r="131" spans="1:19" x14ac:dyDescent="0.2">
      <c r="A131" s="89"/>
      <c r="B131" s="89"/>
      <c r="C131" s="89"/>
      <c r="D131" s="89"/>
      <c r="E131" s="89"/>
      <c r="F131" s="89"/>
      <c r="G131" s="89"/>
      <c r="H131" s="89"/>
      <c r="I131" s="89"/>
      <c r="J131" s="89"/>
      <c r="K131" s="89"/>
      <c r="L131" s="89"/>
      <c r="M131" s="89"/>
      <c r="N131" s="89"/>
      <c r="O131" s="89"/>
      <c r="P131" s="169">
        <v>137</v>
      </c>
      <c r="Q131" s="169">
        <v>128</v>
      </c>
      <c r="R131" s="169">
        <v>97</v>
      </c>
      <c r="S131" s="169" t="s">
        <v>506</v>
      </c>
    </row>
    <row r="132" spans="1:19" x14ac:dyDescent="0.2">
      <c r="A132" s="89"/>
      <c r="B132" s="89"/>
      <c r="C132" s="89"/>
      <c r="D132" s="89"/>
      <c r="E132" s="89"/>
      <c r="F132" s="89"/>
      <c r="G132" s="89"/>
      <c r="H132" s="89"/>
      <c r="I132" s="89"/>
      <c r="J132" s="89"/>
      <c r="K132" s="89"/>
      <c r="L132" s="89"/>
      <c r="M132" s="89"/>
      <c r="N132" s="89"/>
      <c r="O132" s="89"/>
      <c r="P132" s="169">
        <v>138</v>
      </c>
      <c r="Q132" s="169">
        <v>128</v>
      </c>
      <c r="R132" s="169">
        <v>97</v>
      </c>
      <c r="S132" s="169" t="s">
        <v>507</v>
      </c>
    </row>
    <row r="133" spans="1:19" x14ac:dyDescent="0.2">
      <c r="A133" s="89"/>
      <c r="B133" s="89"/>
      <c r="C133" s="89"/>
      <c r="D133" s="89"/>
      <c r="E133" s="89"/>
      <c r="F133" s="89"/>
      <c r="G133" s="89"/>
      <c r="H133" s="89"/>
      <c r="I133" s="89"/>
      <c r="J133" s="89"/>
      <c r="K133" s="89"/>
      <c r="L133" s="89"/>
      <c r="M133" s="89"/>
      <c r="N133" s="89"/>
      <c r="O133" s="89"/>
      <c r="P133" s="169">
        <v>139</v>
      </c>
      <c r="Q133" s="169">
        <v>129</v>
      </c>
      <c r="R133" s="169">
        <v>97</v>
      </c>
      <c r="S133" s="169" t="s">
        <v>508</v>
      </c>
    </row>
    <row r="134" spans="1:19" x14ac:dyDescent="0.2">
      <c r="A134" s="89"/>
      <c r="B134" s="89"/>
      <c r="C134" s="89"/>
      <c r="D134" s="89"/>
      <c r="E134" s="89"/>
      <c r="F134" s="89"/>
      <c r="G134" s="89"/>
      <c r="H134" s="89"/>
      <c r="I134" s="89"/>
      <c r="J134" s="89"/>
      <c r="K134" s="89"/>
      <c r="L134" s="89"/>
      <c r="M134" s="89"/>
      <c r="N134" s="89"/>
      <c r="O134" s="89"/>
      <c r="P134" s="169">
        <v>140</v>
      </c>
      <c r="Q134" s="169">
        <v>130</v>
      </c>
      <c r="R134" s="169">
        <v>98</v>
      </c>
      <c r="S134" s="169" t="s">
        <v>509</v>
      </c>
    </row>
    <row r="135" spans="1:19" x14ac:dyDescent="0.2">
      <c r="A135" s="89"/>
      <c r="B135" s="89"/>
      <c r="C135" s="89"/>
      <c r="D135" s="89"/>
      <c r="E135" s="89"/>
      <c r="F135" s="89"/>
      <c r="G135" s="89"/>
      <c r="H135" s="89"/>
      <c r="I135" s="89"/>
      <c r="J135" s="89"/>
      <c r="K135" s="89"/>
      <c r="L135" s="89"/>
      <c r="M135" s="89"/>
      <c r="N135" s="89"/>
      <c r="O135" s="89"/>
      <c r="P135" s="169">
        <v>141</v>
      </c>
      <c r="Q135" s="169">
        <v>131</v>
      </c>
      <c r="R135" s="169">
        <v>98</v>
      </c>
      <c r="S135" s="169" t="s">
        <v>217</v>
      </c>
    </row>
    <row r="136" spans="1:19" x14ac:dyDescent="0.2">
      <c r="A136" s="89"/>
      <c r="B136" s="89"/>
      <c r="C136" s="89"/>
      <c r="D136" s="89"/>
      <c r="E136" s="89"/>
      <c r="F136" s="89"/>
      <c r="G136" s="89"/>
      <c r="H136" s="89"/>
      <c r="I136" s="89"/>
      <c r="J136" s="89"/>
      <c r="K136" s="89"/>
      <c r="L136" s="89"/>
      <c r="M136" s="89"/>
      <c r="N136" s="89"/>
      <c r="O136" s="89"/>
      <c r="P136" s="169">
        <v>142</v>
      </c>
      <c r="Q136" s="169">
        <v>132</v>
      </c>
      <c r="R136" s="169">
        <v>98</v>
      </c>
      <c r="S136" s="169" t="s">
        <v>218</v>
      </c>
    </row>
    <row r="137" spans="1:19" x14ac:dyDescent="0.2">
      <c r="A137" s="89"/>
      <c r="B137" s="89"/>
      <c r="C137" s="89"/>
      <c r="D137" s="89"/>
      <c r="E137" s="89"/>
      <c r="F137" s="89"/>
      <c r="G137" s="89"/>
      <c r="H137" s="89"/>
      <c r="I137" s="89"/>
      <c r="J137" s="89"/>
      <c r="K137" s="89"/>
      <c r="L137" s="89"/>
      <c r="M137" s="89"/>
      <c r="N137" s="89"/>
      <c r="O137" s="89"/>
      <c r="P137" s="169">
        <v>143</v>
      </c>
      <c r="Q137" s="169">
        <v>132</v>
      </c>
      <c r="R137" s="169">
        <v>98</v>
      </c>
      <c r="S137" s="169" t="s">
        <v>510</v>
      </c>
    </row>
    <row r="138" spans="1:19" x14ac:dyDescent="0.2">
      <c r="A138" s="89"/>
      <c r="B138" s="89"/>
      <c r="C138" s="89"/>
      <c r="D138" s="89"/>
      <c r="E138" s="89"/>
      <c r="F138" s="89"/>
      <c r="G138" s="89"/>
      <c r="H138" s="89"/>
      <c r="I138" s="89"/>
      <c r="J138" s="89"/>
      <c r="K138" s="89"/>
      <c r="L138" s="89"/>
      <c r="M138" s="89"/>
      <c r="N138" s="89"/>
      <c r="O138" s="89"/>
      <c r="P138" s="169">
        <v>144</v>
      </c>
      <c r="Q138" s="169">
        <v>133</v>
      </c>
      <c r="R138" s="169">
        <v>99</v>
      </c>
      <c r="S138" s="169" t="s">
        <v>511</v>
      </c>
    </row>
    <row r="139" spans="1:19" x14ac:dyDescent="0.2">
      <c r="A139" s="89"/>
      <c r="B139" s="89"/>
      <c r="C139" s="89"/>
      <c r="D139" s="89"/>
      <c r="E139" s="89"/>
      <c r="F139" s="89"/>
      <c r="G139" s="89"/>
      <c r="H139" s="89"/>
      <c r="I139" s="89"/>
      <c r="J139" s="89"/>
      <c r="K139" s="89"/>
      <c r="L139" s="89"/>
      <c r="M139" s="89"/>
      <c r="N139" s="89"/>
      <c r="O139" s="89"/>
      <c r="P139" s="169">
        <v>145</v>
      </c>
      <c r="Q139" s="169">
        <v>134</v>
      </c>
      <c r="R139" s="169">
        <v>99</v>
      </c>
      <c r="S139" s="169" t="s">
        <v>512</v>
      </c>
    </row>
    <row r="140" spans="1:19" x14ac:dyDescent="0.2">
      <c r="A140" s="89"/>
      <c r="B140" s="89"/>
      <c r="C140" s="89"/>
      <c r="D140" s="89"/>
      <c r="E140" s="89"/>
      <c r="F140" s="89"/>
      <c r="G140" s="89"/>
      <c r="H140" s="89"/>
      <c r="I140" s="89"/>
      <c r="J140" s="89"/>
      <c r="K140" s="89"/>
      <c r="L140" s="89"/>
      <c r="M140" s="89"/>
      <c r="N140" s="89"/>
      <c r="O140" s="89"/>
      <c r="P140" s="169">
        <v>146</v>
      </c>
      <c r="Q140" s="169">
        <v>135</v>
      </c>
      <c r="R140" s="169">
        <v>99</v>
      </c>
      <c r="S140" s="169" t="s">
        <v>513</v>
      </c>
    </row>
    <row r="141" spans="1:19" x14ac:dyDescent="0.2">
      <c r="A141" s="89"/>
      <c r="B141" s="89"/>
      <c r="C141" s="89"/>
      <c r="D141" s="89"/>
      <c r="E141" s="89"/>
      <c r="F141" s="89"/>
      <c r="G141" s="89"/>
      <c r="H141" s="89"/>
      <c r="I141" s="89"/>
      <c r="J141" s="89"/>
      <c r="K141" s="89"/>
      <c r="L141" s="89"/>
      <c r="M141" s="89"/>
      <c r="N141" s="89"/>
      <c r="O141" s="89"/>
      <c r="P141" s="169">
        <v>147</v>
      </c>
      <c r="Q141" s="169">
        <v>135</v>
      </c>
      <c r="R141" s="169">
        <v>99.1</v>
      </c>
      <c r="S141" s="169" t="s">
        <v>514</v>
      </c>
    </row>
    <row r="142" spans="1:19" x14ac:dyDescent="0.2">
      <c r="A142" s="89"/>
      <c r="B142" s="89"/>
      <c r="C142" s="89"/>
      <c r="D142" s="89"/>
      <c r="E142" s="89"/>
      <c r="F142" s="89"/>
      <c r="G142" s="89"/>
      <c r="H142" s="89"/>
      <c r="I142" s="89"/>
      <c r="J142" s="89"/>
      <c r="K142" s="89"/>
      <c r="L142" s="89"/>
      <c r="M142" s="89"/>
      <c r="N142" s="89"/>
      <c r="O142" s="89"/>
      <c r="P142" s="169">
        <v>148</v>
      </c>
      <c r="Q142" s="169">
        <v>136</v>
      </c>
      <c r="R142" s="169">
        <v>99.2</v>
      </c>
      <c r="S142" s="169" t="s">
        <v>515</v>
      </c>
    </row>
    <row r="143" spans="1:19" x14ac:dyDescent="0.2">
      <c r="A143" s="89"/>
      <c r="B143" s="89"/>
      <c r="C143" s="89"/>
      <c r="D143" s="89"/>
      <c r="E143" s="89"/>
      <c r="F143" s="89"/>
      <c r="G143" s="89"/>
      <c r="H143" s="89"/>
      <c r="I143" s="89"/>
      <c r="J143" s="89"/>
      <c r="K143" s="89"/>
      <c r="L143" s="89"/>
      <c r="M143" s="89"/>
      <c r="N143" s="89"/>
      <c r="O143" s="89"/>
      <c r="P143" s="169">
        <v>149</v>
      </c>
      <c r="Q143" s="169">
        <v>137</v>
      </c>
      <c r="R143" s="169">
        <v>99.3</v>
      </c>
      <c r="S143" s="169" t="s">
        <v>516</v>
      </c>
    </row>
    <row r="144" spans="1:19" x14ac:dyDescent="0.2">
      <c r="A144" s="89"/>
      <c r="B144" s="89"/>
      <c r="C144" s="89"/>
      <c r="D144" s="89"/>
      <c r="E144" s="89"/>
      <c r="F144" s="89"/>
      <c r="G144" s="89"/>
      <c r="H144" s="89"/>
      <c r="I144" s="89"/>
      <c r="J144" s="89"/>
      <c r="K144" s="89"/>
      <c r="L144" s="89"/>
      <c r="M144" s="89"/>
      <c r="N144" s="89"/>
      <c r="O144" s="89"/>
      <c r="P144" s="169">
        <v>150</v>
      </c>
      <c r="Q144" s="169">
        <v>138</v>
      </c>
      <c r="R144" s="169">
        <v>99.4</v>
      </c>
      <c r="S144" s="169" t="s">
        <v>228</v>
      </c>
    </row>
    <row r="145" spans="1:19" x14ac:dyDescent="0.2">
      <c r="A145" s="89"/>
      <c r="B145" s="89"/>
      <c r="C145" s="89"/>
      <c r="D145" s="89"/>
      <c r="E145" s="89"/>
      <c r="F145" s="89"/>
      <c r="G145" s="89"/>
      <c r="H145" s="89"/>
      <c r="I145" s="89"/>
      <c r="J145" s="89"/>
      <c r="K145" s="89"/>
      <c r="L145" s="89"/>
      <c r="M145" s="89"/>
      <c r="N145" s="89"/>
      <c r="O145" s="89"/>
      <c r="P145" s="169">
        <v>151</v>
      </c>
      <c r="Q145" s="169">
        <v>139</v>
      </c>
      <c r="R145" s="169">
        <v>99.5</v>
      </c>
      <c r="S145" s="169" t="s">
        <v>227</v>
      </c>
    </row>
    <row r="146" spans="1:19" x14ac:dyDescent="0.2">
      <c r="A146" s="89"/>
      <c r="B146" s="89"/>
      <c r="C146" s="89"/>
      <c r="D146" s="89"/>
      <c r="E146" s="89"/>
      <c r="F146" s="89"/>
      <c r="G146" s="89"/>
      <c r="H146" s="89"/>
      <c r="I146" s="89"/>
      <c r="J146" s="89"/>
      <c r="K146" s="89"/>
      <c r="L146" s="89"/>
      <c r="M146" s="89"/>
      <c r="N146" s="89"/>
      <c r="O146" s="89"/>
      <c r="P146" s="169">
        <v>152</v>
      </c>
      <c r="Q146" s="169">
        <v>139</v>
      </c>
      <c r="R146" s="169">
        <v>99.6</v>
      </c>
      <c r="S146" s="169" t="s">
        <v>219</v>
      </c>
    </row>
    <row r="147" spans="1:19" x14ac:dyDescent="0.2">
      <c r="A147" s="89"/>
      <c r="B147" s="89"/>
      <c r="C147" s="89"/>
      <c r="D147" s="89"/>
      <c r="E147" s="89"/>
      <c r="F147" s="89"/>
      <c r="G147" s="89"/>
      <c r="H147" s="89"/>
      <c r="I147" s="89"/>
      <c r="J147" s="89"/>
      <c r="K147" s="89"/>
      <c r="L147" s="89"/>
      <c r="M147" s="89"/>
      <c r="N147" s="89"/>
      <c r="O147" s="89"/>
      <c r="P147" s="169">
        <v>153</v>
      </c>
      <c r="Q147" s="169">
        <v>140</v>
      </c>
      <c r="R147" s="169">
        <v>99.6</v>
      </c>
      <c r="S147" s="169" t="s">
        <v>220</v>
      </c>
    </row>
    <row r="148" spans="1:19" x14ac:dyDescent="0.2">
      <c r="A148" s="89"/>
      <c r="B148" s="89"/>
      <c r="C148" s="89"/>
      <c r="D148" s="89"/>
      <c r="E148" s="89"/>
      <c r="F148" s="89"/>
      <c r="G148" s="89"/>
      <c r="H148" s="89"/>
      <c r="I148" s="89"/>
      <c r="J148" s="89"/>
      <c r="K148" s="89"/>
      <c r="L148" s="89"/>
      <c r="M148" s="89"/>
      <c r="N148" s="89"/>
      <c r="O148" s="89"/>
      <c r="P148" s="169">
        <v>154</v>
      </c>
      <c r="Q148" s="169">
        <v>141</v>
      </c>
      <c r="R148" s="169">
        <v>99.7</v>
      </c>
      <c r="S148" s="169" t="s">
        <v>221</v>
      </c>
    </row>
    <row r="149" spans="1:19" x14ac:dyDescent="0.2">
      <c r="A149" s="89"/>
      <c r="B149" s="89"/>
      <c r="C149" s="89"/>
      <c r="D149" s="89"/>
      <c r="E149" s="89"/>
      <c r="F149" s="89"/>
      <c r="G149" s="89"/>
      <c r="H149" s="89"/>
      <c r="I149" s="89"/>
      <c r="J149" s="89"/>
      <c r="K149" s="89"/>
      <c r="L149" s="89"/>
      <c r="M149" s="89"/>
      <c r="N149" s="89"/>
      <c r="O149" s="89"/>
      <c r="P149" s="169">
        <v>155</v>
      </c>
      <c r="Q149" s="169">
        <v>142</v>
      </c>
      <c r="R149" s="169">
        <v>99.7</v>
      </c>
      <c r="S149" s="169" t="s">
        <v>222</v>
      </c>
    </row>
    <row r="150" spans="1:19" x14ac:dyDescent="0.2">
      <c r="A150" s="89"/>
      <c r="B150" s="89"/>
      <c r="C150" s="89"/>
      <c r="D150" s="89"/>
      <c r="E150" s="89"/>
      <c r="F150" s="89"/>
      <c r="G150" s="89"/>
      <c r="H150" s="89"/>
      <c r="I150" s="89"/>
      <c r="J150" s="89"/>
      <c r="K150" s="89"/>
      <c r="L150" s="89"/>
      <c r="M150" s="89"/>
      <c r="N150" s="89"/>
      <c r="O150" s="89"/>
      <c r="P150" s="169">
        <v>156</v>
      </c>
      <c r="Q150" s="169">
        <v>142</v>
      </c>
      <c r="R150" s="169">
        <v>99.8</v>
      </c>
      <c r="S150" s="169" t="s">
        <v>223</v>
      </c>
    </row>
    <row r="151" spans="1:19" x14ac:dyDescent="0.2">
      <c r="A151" s="89"/>
      <c r="B151" s="89"/>
      <c r="C151" s="89"/>
      <c r="D151" s="89"/>
      <c r="E151" s="89"/>
      <c r="F151" s="89"/>
      <c r="G151" s="89"/>
      <c r="H151" s="89"/>
      <c r="I151" s="89"/>
      <c r="J151" s="89"/>
      <c r="K151" s="89"/>
      <c r="L151" s="89"/>
      <c r="M151" s="89"/>
      <c r="N151" s="89"/>
      <c r="O151" s="89"/>
      <c r="P151" s="169">
        <v>157</v>
      </c>
      <c r="Q151" s="169">
        <v>143</v>
      </c>
      <c r="R151" s="169">
        <v>99.8</v>
      </c>
      <c r="S151" s="169" t="s">
        <v>224</v>
      </c>
    </row>
    <row r="152" spans="1:19" x14ac:dyDescent="0.2">
      <c r="A152" s="89"/>
      <c r="B152" s="89"/>
      <c r="C152" s="89"/>
      <c r="D152" s="89"/>
      <c r="E152" s="89"/>
      <c r="F152" s="89"/>
      <c r="G152" s="89"/>
      <c r="H152" s="89"/>
      <c r="I152" s="89"/>
      <c r="J152" s="89"/>
      <c r="K152" s="89"/>
      <c r="L152" s="89"/>
      <c r="M152" s="89"/>
      <c r="N152" s="89"/>
      <c r="O152" s="89"/>
      <c r="P152" s="169">
        <v>158</v>
      </c>
      <c r="Q152" s="169">
        <v>144</v>
      </c>
      <c r="R152" s="169">
        <v>99.8</v>
      </c>
      <c r="S152" s="169" t="s">
        <v>225</v>
      </c>
    </row>
    <row r="153" spans="1:19" x14ac:dyDescent="0.2">
      <c r="A153" s="89"/>
      <c r="B153" s="89"/>
      <c r="C153" s="89"/>
      <c r="D153" s="89"/>
      <c r="E153" s="89"/>
      <c r="F153" s="89"/>
      <c r="G153" s="89"/>
      <c r="H153" s="89"/>
      <c r="I153" s="89"/>
      <c r="J153" s="89"/>
      <c r="K153" s="89"/>
      <c r="L153" s="89"/>
      <c r="M153" s="89"/>
      <c r="N153" s="89"/>
      <c r="O153" s="89"/>
      <c r="P153" s="169">
        <v>159</v>
      </c>
      <c r="Q153" s="169">
        <v>145</v>
      </c>
      <c r="R153" s="169">
        <v>99.9</v>
      </c>
      <c r="S153" s="169" t="s">
        <v>226</v>
      </c>
    </row>
    <row r="154" spans="1:19" x14ac:dyDescent="0.2">
      <c r="A154" s="89"/>
      <c r="B154" s="89"/>
      <c r="C154" s="89"/>
      <c r="D154" s="89"/>
      <c r="E154" s="89"/>
      <c r="F154" s="89"/>
      <c r="G154" s="89"/>
      <c r="H154" s="89"/>
      <c r="I154" s="89"/>
      <c r="J154" s="89"/>
      <c r="K154" s="89"/>
      <c r="L154" s="89"/>
      <c r="M154" s="89"/>
      <c r="N154" s="89"/>
      <c r="O154" s="89"/>
      <c r="P154" s="169">
        <v>160</v>
      </c>
      <c r="Q154" s="169">
        <v>146</v>
      </c>
      <c r="R154" s="169">
        <v>99.9</v>
      </c>
      <c r="S154" s="169" t="s">
        <v>256</v>
      </c>
    </row>
    <row r="155" spans="1:19" x14ac:dyDescent="0.2">
      <c r="A155" s="89"/>
      <c r="B155" s="89"/>
      <c r="C155" s="89"/>
      <c r="D155" s="89"/>
      <c r="E155" s="89"/>
      <c r="F155" s="89"/>
      <c r="G155" s="89"/>
      <c r="H155" s="89"/>
      <c r="I155" s="89"/>
      <c r="J155" s="89"/>
      <c r="K155" s="89"/>
      <c r="L155" s="89"/>
      <c r="M155" s="89"/>
      <c r="N155" s="89"/>
      <c r="O155" s="89"/>
      <c r="P155" s="169">
        <v>161</v>
      </c>
      <c r="Q155" s="169">
        <v>146</v>
      </c>
      <c r="R155" s="169">
        <v>99.9</v>
      </c>
      <c r="S155" s="169" t="s">
        <v>236</v>
      </c>
    </row>
    <row r="156" spans="1:19" x14ac:dyDescent="0.2">
      <c r="A156" s="89"/>
      <c r="B156" s="89"/>
      <c r="C156" s="89"/>
      <c r="D156" s="89"/>
      <c r="E156" s="89"/>
      <c r="F156" s="89"/>
      <c r="G156" s="89"/>
      <c r="H156" s="89"/>
      <c r="I156" s="89"/>
      <c r="J156" s="89"/>
      <c r="K156" s="89"/>
      <c r="L156" s="89"/>
      <c r="M156" s="89"/>
      <c r="N156" s="89"/>
      <c r="O156" s="89"/>
      <c r="P156" s="169">
        <v>162</v>
      </c>
      <c r="Q156" s="169">
        <v>147</v>
      </c>
      <c r="R156" s="169" t="s">
        <v>257</v>
      </c>
      <c r="S156" s="169" t="s">
        <v>237</v>
      </c>
    </row>
    <row r="157" spans="1:19" x14ac:dyDescent="0.2">
      <c r="A157" s="89"/>
      <c r="B157" s="89"/>
      <c r="C157" s="89"/>
      <c r="D157" s="89"/>
      <c r="E157" s="89"/>
      <c r="F157" s="89"/>
      <c r="G157" s="89"/>
      <c r="H157" s="89"/>
      <c r="I157" s="89"/>
      <c r="J157" s="89"/>
      <c r="K157" s="89"/>
      <c r="L157" s="89"/>
      <c r="M157" s="89"/>
      <c r="N157" s="89"/>
      <c r="O157" s="89"/>
      <c r="P157" s="169">
        <v>163</v>
      </c>
      <c r="Q157" s="169">
        <v>147</v>
      </c>
      <c r="R157" s="169" t="s">
        <v>257</v>
      </c>
      <c r="S157" s="169" t="s">
        <v>238</v>
      </c>
    </row>
    <row r="158" spans="1:19" x14ac:dyDescent="0.2">
      <c r="A158" s="89"/>
      <c r="B158" s="89"/>
      <c r="C158" s="89"/>
      <c r="D158" s="89"/>
      <c r="E158" s="89"/>
      <c r="F158" s="89"/>
      <c r="G158" s="89"/>
      <c r="H158" s="89"/>
      <c r="I158" s="89"/>
      <c r="J158" s="89"/>
      <c r="K158" s="89"/>
      <c r="L158" s="89"/>
      <c r="M158" s="89"/>
      <c r="N158" s="89"/>
      <c r="O158" s="89"/>
      <c r="P158" s="169">
        <v>164</v>
      </c>
      <c r="Q158" s="169">
        <v>148</v>
      </c>
      <c r="R158" s="169" t="s">
        <v>257</v>
      </c>
      <c r="S158" s="169" t="s">
        <v>239</v>
      </c>
    </row>
    <row r="159" spans="1:19" x14ac:dyDescent="0.2">
      <c r="A159" s="89"/>
      <c r="B159" s="89"/>
      <c r="C159" s="89"/>
      <c r="D159" s="89"/>
      <c r="E159" s="89"/>
      <c r="F159" s="89"/>
      <c r="G159" s="89"/>
      <c r="H159" s="89"/>
      <c r="I159" s="89"/>
      <c r="J159" s="89"/>
      <c r="K159" s="89"/>
      <c r="L159" s="89"/>
      <c r="M159" s="89"/>
      <c r="N159" s="89"/>
      <c r="O159" s="89"/>
      <c r="P159" s="169">
        <v>165</v>
      </c>
      <c r="Q159" s="169">
        <v>148</v>
      </c>
      <c r="R159" s="169" t="s">
        <v>257</v>
      </c>
      <c r="S159" s="169" t="s">
        <v>239</v>
      </c>
    </row>
    <row r="160" spans="1:19" x14ac:dyDescent="0.2">
      <c r="A160" s="89"/>
      <c r="B160" s="89"/>
      <c r="C160" s="89"/>
      <c r="D160" s="89"/>
      <c r="E160" s="89"/>
      <c r="F160" s="89"/>
      <c r="G160" s="89"/>
      <c r="H160" s="89"/>
      <c r="I160" s="89"/>
      <c r="J160" s="89"/>
      <c r="K160" s="89"/>
      <c r="L160" s="89"/>
      <c r="M160" s="89"/>
      <c r="N160" s="89"/>
      <c r="O160" s="89"/>
      <c r="P160" s="169">
        <v>166</v>
      </c>
      <c r="Q160" s="169">
        <v>149</v>
      </c>
      <c r="R160" s="169" t="s">
        <v>257</v>
      </c>
      <c r="S160" s="169" t="s">
        <v>240</v>
      </c>
    </row>
    <row r="161" spans="1:19" x14ac:dyDescent="0.2">
      <c r="A161" s="89"/>
      <c r="B161" s="89"/>
      <c r="C161" s="89"/>
      <c r="D161" s="89"/>
      <c r="E161" s="89"/>
      <c r="F161" s="89"/>
      <c r="G161" s="89"/>
      <c r="H161" s="89"/>
      <c r="I161" s="89"/>
      <c r="J161" s="89"/>
      <c r="K161" s="89"/>
      <c r="L161" s="89"/>
      <c r="M161" s="89"/>
      <c r="N161" s="89"/>
      <c r="O161" s="89"/>
      <c r="P161" s="169">
        <v>167</v>
      </c>
      <c r="Q161" s="169">
        <v>149</v>
      </c>
      <c r="R161" s="169" t="s">
        <v>257</v>
      </c>
      <c r="S161" s="169" t="s">
        <v>240</v>
      </c>
    </row>
    <row r="162" spans="1:19" x14ac:dyDescent="0.2">
      <c r="A162" s="89"/>
      <c r="B162" s="89"/>
      <c r="C162" s="89"/>
      <c r="D162" s="89"/>
      <c r="E162" s="89"/>
      <c r="F162" s="89"/>
      <c r="G162" s="89"/>
      <c r="H162" s="89"/>
      <c r="I162" s="89"/>
      <c r="J162" s="89"/>
      <c r="K162" s="89"/>
      <c r="L162" s="89"/>
      <c r="M162" s="89"/>
      <c r="N162" s="89"/>
      <c r="O162" s="89"/>
      <c r="P162" s="169">
        <v>168</v>
      </c>
      <c r="Q162" s="169">
        <v>150</v>
      </c>
      <c r="R162" s="169" t="s">
        <v>257</v>
      </c>
      <c r="S162" s="169" t="s">
        <v>241</v>
      </c>
    </row>
    <row r="163" spans="1:19" x14ac:dyDescent="0.2">
      <c r="A163" s="89"/>
      <c r="B163" s="89"/>
      <c r="C163" s="89"/>
      <c r="D163" s="89"/>
      <c r="E163" s="89"/>
      <c r="F163" s="89"/>
      <c r="G163" s="89"/>
      <c r="H163" s="89"/>
      <c r="I163" s="89"/>
      <c r="J163" s="89"/>
      <c r="K163" s="89"/>
      <c r="L163" s="89"/>
      <c r="M163" s="89"/>
      <c r="N163" s="89"/>
      <c r="O163" s="89"/>
      <c r="P163" s="169">
        <v>169</v>
      </c>
      <c r="Q163" s="169">
        <v>150</v>
      </c>
      <c r="R163" s="169" t="s">
        <v>257</v>
      </c>
      <c r="S163" s="169" t="s">
        <v>242</v>
      </c>
    </row>
    <row r="164" spans="1:19" x14ac:dyDescent="0.2">
      <c r="A164" s="89"/>
      <c r="B164" s="89"/>
      <c r="C164" s="89"/>
      <c r="D164" s="89"/>
      <c r="E164" s="89"/>
      <c r="F164" s="89"/>
      <c r="G164" s="89"/>
      <c r="H164" s="89"/>
      <c r="I164" s="89"/>
      <c r="J164" s="89"/>
      <c r="K164" s="89"/>
      <c r="L164" s="89"/>
      <c r="M164" s="89"/>
      <c r="N164" s="89"/>
      <c r="O164" s="89"/>
      <c r="P164" s="169">
        <v>170</v>
      </c>
      <c r="Q164" s="169">
        <v>151</v>
      </c>
      <c r="R164" s="169" t="s">
        <v>257</v>
      </c>
      <c r="S164" s="169" t="s">
        <v>243</v>
      </c>
    </row>
    <row r="165" spans="1:19" x14ac:dyDescent="0.2">
      <c r="A165" s="89"/>
      <c r="B165" s="89"/>
      <c r="C165" s="89"/>
      <c r="D165" s="89"/>
      <c r="E165" s="89"/>
      <c r="F165" s="89"/>
      <c r="G165" s="89"/>
      <c r="H165" s="89"/>
      <c r="I165" s="89"/>
      <c r="J165" s="89"/>
      <c r="K165" s="89"/>
      <c r="L165" s="89"/>
      <c r="M165" s="89"/>
      <c r="N165" s="89"/>
      <c r="O165" s="89"/>
      <c r="P165" s="169">
        <v>171</v>
      </c>
      <c r="Q165" s="169">
        <v>151</v>
      </c>
      <c r="R165" s="169" t="s">
        <v>257</v>
      </c>
      <c r="S165" s="169" t="s">
        <v>244</v>
      </c>
    </row>
    <row r="166" spans="1:19" x14ac:dyDescent="0.2">
      <c r="A166" s="89"/>
      <c r="B166" s="89"/>
      <c r="C166" s="89"/>
      <c r="D166" s="89"/>
      <c r="E166" s="89"/>
      <c r="F166" s="89"/>
      <c r="G166" s="89"/>
      <c r="H166" s="89"/>
      <c r="I166" s="89"/>
      <c r="J166" s="89"/>
      <c r="K166" s="89"/>
      <c r="L166" s="89"/>
      <c r="M166" s="89"/>
      <c r="N166" s="89"/>
      <c r="O166" s="89"/>
      <c r="P166" s="169">
        <v>172</v>
      </c>
      <c r="Q166" s="169">
        <v>152</v>
      </c>
      <c r="R166" s="169" t="s">
        <v>257</v>
      </c>
      <c r="S166" s="169" t="s">
        <v>245</v>
      </c>
    </row>
    <row r="167" spans="1:19" x14ac:dyDescent="0.2">
      <c r="A167" s="89"/>
      <c r="B167" s="89"/>
      <c r="C167" s="89"/>
      <c r="D167" s="89"/>
      <c r="E167" s="89"/>
      <c r="F167" s="89"/>
      <c r="G167" s="89"/>
      <c r="H167" s="89"/>
      <c r="I167" s="89"/>
      <c r="J167" s="89"/>
      <c r="K167" s="89"/>
      <c r="L167" s="89"/>
      <c r="M167" s="89"/>
      <c r="N167" s="89"/>
      <c r="O167" s="89"/>
      <c r="P167" s="169">
        <v>173</v>
      </c>
      <c r="Q167" s="169">
        <v>152</v>
      </c>
      <c r="R167" s="169" t="s">
        <v>257</v>
      </c>
      <c r="S167" s="169" t="s">
        <v>246</v>
      </c>
    </row>
    <row r="168" spans="1:19" x14ac:dyDescent="0.2">
      <c r="A168" s="89"/>
      <c r="B168" s="89"/>
      <c r="C168" s="89"/>
      <c r="D168" s="89"/>
      <c r="E168" s="89"/>
      <c r="F168" s="89"/>
      <c r="G168" s="89"/>
      <c r="H168" s="89"/>
      <c r="I168" s="89"/>
      <c r="J168" s="89"/>
      <c r="K168" s="89"/>
      <c r="L168" s="89"/>
      <c r="M168" s="89"/>
      <c r="N168" s="89"/>
      <c r="O168" s="89"/>
      <c r="P168" s="169">
        <v>174</v>
      </c>
      <c r="Q168" s="169">
        <v>152</v>
      </c>
      <c r="R168" s="169" t="s">
        <v>257</v>
      </c>
      <c r="S168" s="169" t="s">
        <v>246</v>
      </c>
    </row>
    <row r="169" spans="1:19" x14ac:dyDescent="0.2">
      <c r="A169" s="89"/>
      <c r="B169" s="89"/>
      <c r="C169" s="89"/>
      <c r="D169" s="89"/>
      <c r="E169" s="89"/>
      <c r="F169" s="89"/>
      <c r="G169" s="89"/>
      <c r="H169" s="89"/>
      <c r="I169" s="89"/>
      <c r="J169" s="89"/>
      <c r="K169" s="89"/>
      <c r="L169" s="89"/>
      <c r="M169" s="89"/>
      <c r="N169" s="89"/>
      <c r="O169" s="89"/>
      <c r="P169" s="169">
        <v>175</v>
      </c>
      <c r="Q169" s="169">
        <v>153</v>
      </c>
      <c r="R169" s="169" t="s">
        <v>257</v>
      </c>
      <c r="S169" s="169" t="s">
        <v>247</v>
      </c>
    </row>
    <row r="170" spans="1:19" x14ac:dyDescent="0.2">
      <c r="A170" s="89"/>
      <c r="B170" s="89"/>
      <c r="C170" s="89"/>
      <c r="D170" s="89"/>
      <c r="E170" s="89"/>
      <c r="F170" s="89"/>
      <c r="G170" s="89"/>
      <c r="H170" s="89"/>
      <c r="I170" s="89"/>
      <c r="J170" s="89"/>
      <c r="K170" s="89"/>
      <c r="L170" s="89"/>
      <c r="M170" s="89"/>
      <c r="N170" s="89"/>
      <c r="O170" s="89"/>
      <c r="P170" s="169">
        <v>176</v>
      </c>
      <c r="Q170" s="169">
        <v>153</v>
      </c>
      <c r="R170" s="169" t="s">
        <v>257</v>
      </c>
      <c r="S170" s="169" t="s">
        <v>247</v>
      </c>
    </row>
    <row r="171" spans="1:19" x14ac:dyDescent="0.2">
      <c r="A171" s="89"/>
      <c r="B171" s="89"/>
      <c r="C171" s="89"/>
      <c r="D171" s="89"/>
      <c r="E171" s="89"/>
      <c r="F171" s="89"/>
      <c r="G171" s="89"/>
      <c r="H171" s="89"/>
      <c r="I171" s="89"/>
      <c r="J171" s="89"/>
      <c r="K171" s="89"/>
      <c r="L171" s="89"/>
      <c r="M171" s="89"/>
      <c r="N171" s="89"/>
      <c r="O171" s="89"/>
      <c r="P171" s="169">
        <v>177</v>
      </c>
      <c r="Q171" s="169">
        <v>154</v>
      </c>
      <c r="R171" s="169" t="s">
        <v>257</v>
      </c>
      <c r="S171" s="169" t="s">
        <v>248</v>
      </c>
    </row>
    <row r="172" spans="1:19" x14ac:dyDescent="0.2">
      <c r="A172" s="89"/>
      <c r="B172" s="89"/>
      <c r="C172" s="89"/>
      <c r="D172" s="89"/>
      <c r="E172" s="89"/>
      <c r="F172" s="89"/>
      <c r="G172" s="89"/>
      <c r="H172" s="89"/>
      <c r="I172" s="89"/>
      <c r="J172" s="89"/>
      <c r="K172" s="89"/>
      <c r="L172" s="89"/>
      <c r="M172" s="89"/>
      <c r="N172" s="89"/>
      <c r="O172" s="89"/>
      <c r="P172" s="169">
        <v>178</v>
      </c>
      <c r="Q172" s="169">
        <v>154</v>
      </c>
      <c r="R172" s="169" t="s">
        <v>257</v>
      </c>
      <c r="S172" s="169" t="s">
        <v>249</v>
      </c>
    </row>
    <row r="173" spans="1:19" x14ac:dyDescent="0.2">
      <c r="A173" s="89"/>
      <c r="B173" s="89"/>
      <c r="C173" s="89"/>
      <c r="D173" s="89"/>
      <c r="E173" s="89"/>
      <c r="F173" s="89"/>
      <c r="G173" s="89"/>
      <c r="H173" s="89"/>
      <c r="I173" s="89"/>
      <c r="J173" s="89"/>
      <c r="K173" s="89"/>
      <c r="L173" s="89"/>
      <c r="M173" s="89"/>
      <c r="N173" s="89"/>
      <c r="O173" s="89"/>
      <c r="P173" s="169">
        <v>179</v>
      </c>
      <c r="Q173" s="169">
        <v>155</v>
      </c>
      <c r="R173" s="169" t="s">
        <v>257</v>
      </c>
      <c r="S173" s="169" t="s">
        <v>252</v>
      </c>
    </row>
    <row r="174" spans="1:19" x14ac:dyDescent="0.2">
      <c r="A174" s="89"/>
      <c r="B174" s="89"/>
      <c r="C174" s="89"/>
      <c r="D174" s="89"/>
      <c r="E174" s="89"/>
      <c r="F174" s="89"/>
      <c r="G174" s="89"/>
      <c r="H174" s="89"/>
      <c r="I174" s="89"/>
      <c r="J174" s="89"/>
      <c r="K174" s="89"/>
      <c r="L174" s="89"/>
      <c r="M174" s="89"/>
      <c r="N174" s="89"/>
      <c r="O174" s="89"/>
      <c r="P174" s="169">
        <v>180</v>
      </c>
      <c r="Q174" s="169">
        <v>155</v>
      </c>
      <c r="R174" s="169" t="s">
        <v>257</v>
      </c>
      <c r="S174" s="169" t="s">
        <v>250</v>
      </c>
    </row>
    <row r="175" spans="1:19" x14ac:dyDescent="0.2">
      <c r="A175" s="89"/>
      <c r="B175" s="89"/>
      <c r="C175" s="89"/>
      <c r="D175" s="89"/>
      <c r="E175" s="89"/>
      <c r="F175" s="89"/>
      <c r="G175" s="89"/>
      <c r="H175" s="89"/>
      <c r="I175" s="89"/>
      <c r="J175" s="89"/>
      <c r="K175" s="89"/>
      <c r="L175" s="89"/>
      <c r="M175" s="89"/>
      <c r="N175" s="89"/>
      <c r="O175" s="89"/>
      <c r="P175" s="169">
        <v>181</v>
      </c>
      <c r="Q175" s="169">
        <v>156</v>
      </c>
      <c r="R175" s="169" t="s">
        <v>257</v>
      </c>
      <c r="S175" s="169" t="s">
        <v>251</v>
      </c>
    </row>
    <row r="176" spans="1:19" x14ac:dyDescent="0.2">
      <c r="A176" s="89"/>
      <c r="B176" s="89"/>
      <c r="C176" s="89"/>
      <c r="D176" s="89"/>
      <c r="E176" s="89"/>
      <c r="F176" s="89"/>
      <c r="G176" s="89"/>
      <c r="H176" s="89"/>
      <c r="I176" s="89"/>
      <c r="J176" s="89"/>
      <c r="K176" s="89"/>
      <c r="L176" s="89"/>
      <c r="M176" s="89"/>
      <c r="N176" s="89"/>
      <c r="O176" s="89"/>
      <c r="P176" s="169">
        <v>182</v>
      </c>
      <c r="Q176" s="169">
        <v>156</v>
      </c>
      <c r="R176" s="169" t="s">
        <v>257</v>
      </c>
      <c r="S176" s="169" t="s">
        <v>253</v>
      </c>
    </row>
    <row r="177" spans="1:19" x14ac:dyDescent="0.2">
      <c r="A177" s="89"/>
      <c r="B177" s="89"/>
      <c r="C177" s="89"/>
      <c r="D177" s="89"/>
      <c r="E177" s="89"/>
      <c r="F177" s="89"/>
      <c r="G177" s="89"/>
      <c r="H177" s="89"/>
      <c r="I177" s="89"/>
      <c r="J177" s="89"/>
      <c r="K177" s="89"/>
      <c r="L177" s="89"/>
      <c r="M177" s="89"/>
      <c r="N177" s="89"/>
      <c r="O177" s="89"/>
      <c r="P177" s="169">
        <v>183</v>
      </c>
      <c r="Q177" s="169">
        <v>157</v>
      </c>
      <c r="R177" s="169" t="s">
        <v>257</v>
      </c>
      <c r="S177" s="169" t="s">
        <v>254</v>
      </c>
    </row>
    <row r="178" spans="1:19" x14ac:dyDescent="0.2">
      <c r="A178" s="89"/>
      <c r="B178" s="89"/>
      <c r="C178" s="89"/>
      <c r="D178" s="89"/>
      <c r="E178" s="89"/>
      <c r="F178" s="89"/>
      <c r="G178" s="89"/>
      <c r="H178" s="89"/>
      <c r="I178" s="89"/>
      <c r="J178" s="89"/>
      <c r="K178" s="89"/>
      <c r="L178" s="89"/>
      <c r="M178" s="89"/>
      <c r="N178" s="89"/>
      <c r="O178" s="89"/>
      <c r="P178" s="169">
        <v>184</v>
      </c>
      <c r="Q178" s="169">
        <v>157</v>
      </c>
      <c r="R178" s="169" t="s">
        <v>257</v>
      </c>
      <c r="S178" s="169" t="s">
        <v>255</v>
      </c>
    </row>
    <row r="179" spans="1:19" x14ac:dyDescent="0.2">
      <c r="A179" s="89"/>
      <c r="B179" s="89"/>
      <c r="C179" s="89"/>
      <c r="D179" s="89"/>
      <c r="E179" s="89"/>
      <c r="F179" s="89"/>
      <c r="G179" s="89"/>
      <c r="H179" s="89"/>
      <c r="I179" s="89"/>
      <c r="J179" s="89"/>
      <c r="K179" s="89"/>
      <c r="L179" s="89"/>
      <c r="M179" s="89"/>
      <c r="N179" s="89"/>
      <c r="O179" s="89"/>
      <c r="P179" s="174">
        <v>185</v>
      </c>
      <c r="Q179" s="169">
        <v>158</v>
      </c>
      <c r="R179" s="169" t="s">
        <v>257</v>
      </c>
      <c r="S179" s="169" t="s">
        <v>255</v>
      </c>
    </row>
    <row r="180" spans="1:19" x14ac:dyDescent="0.2">
      <c r="A180" s="89"/>
      <c r="B180" s="89"/>
      <c r="C180" s="89"/>
      <c r="D180" s="89"/>
      <c r="E180" s="89"/>
      <c r="F180" s="89"/>
      <c r="G180" s="89"/>
      <c r="H180" s="89"/>
      <c r="I180" s="89"/>
      <c r="J180" s="89"/>
      <c r="K180" s="89"/>
      <c r="L180" s="89"/>
      <c r="M180" s="89"/>
      <c r="N180" s="89"/>
      <c r="O180" s="89"/>
      <c r="P180" s="174">
        <v>186</v>
      </c>
      <c r="Q180" s="169">
        <v>158</v>
      </c>
      <c r="R180" s="169" t="s">
        <v>257</v>
      </c>
      <c r="S180" s="169" t="s">
        <v>235</v>
      </c>
    </row>
    <row r="181" spans="1:19" x14ac:dyDescent="0.2">
      <c r="A181" s="89"/>
      <c r="B181" s="89"/>
      <c r="C181" s="89"/>
      <c r="D181" s="89"/>
      <c r="E181" s="89"/>
      <c r="F181" s="89"/>
      <c r="G181" s="89"/>
      <c r="H181" s="89"/>
      <c r="I181" s="89"/>
      <c r="J181" s="89"/>
      <c r="K181" s="89"/>
      <c r="L181" s="89"/>
      <c r="M181" s="89"/>
      <c r="N181" s="89"/>
      <c r="O181" s="89"/>
      <c r="P181" s="174">
        <v>187</v>
      </c>
      <c r="Q181" s="169">
        <v>159</v>
      </c>
      <c r="R181" s="169" t="s">
        <v>257</v>
      </c>
      <c r="S181" s="169" t="s">
        <v>234</v>
      </c>
    </row>
    <row r="182" spans="1:19" x14ac:dyDescent="0.2">
      <c r="A182" s="89"/>
      <c r="B182" s="89"/>
      <c r="C182" s="89"/>
      <c r="D182" s="89"/>
      <c r="E182" s="89"/>
      <c r="F182" s="89"/>
      <c r="G182" s="89"/>
      <c r="H182" s="89"/>
      <c r="I182" s="89"/>
      <c r="J182" s="89"/>
      <c r="K182" s="89"/>
      <c r="L182" s="89"/>
      <c r="M182" s="89"/>
      <c r="N182" s="89"/>
      <c r="O182" s="89"/>
      <c r="P182" s="174">
        <v>188</v>
      </c>
      <c r="Q182" s="169">
        <v>159</v>
      </c>
      <c r="R182" s="169" t="s">
        <v>257</v>
      </c>
      <c r="S182" s="169" t="s">
        <v>233</v>
      </c>
    </row>
    <row r="183" spans="1:19" x14ac:dyDescent="0.2">
      <c r="A183" s="89"/>
      <c r="B183" s="89"/>
      <c r="C183" s="89"/>
      <c r="D183" s="89"/>
      <c r="E183" s="89"/>
      <c r="F183" s="89"/>
      <c r="G183" s="89"/>
      <c r="H183" s="89"/>
      <c r="I183" s="89"/>
      <c r="J183" s="89"/>
      <c r="K183" s="89"/>
      <c r="L183" s="89"/>
      <c r="M183" s="89"/>
      <c r="N183" s="89"/>
      <c r="O183" s="89"/>
      <c r="P183" s="174">
        <v>189</v>
      </c>
      <c r="Q183" s="169">
        <v>160</v>
      </c>
      <c r="R183" s="169" t="s">
        <v>257</v>
      </c>
      <c r="S183" s="169" t="s">
        <v>232</v>
      </c>
    </row>
    <row r="184" spans="1:19" x14ac:dyDescent="0.2">
      <c r="A184" s="89"/>
      <c r="B184" s="89"/>
      <c r="C184" s="89"/>
      <c r="D184" s="89"/>
      <c r="E184" s="89"/>
      <c r="F184" s="89"/>
      <c r="G184" s="89"/>
      <c r="H184" s="89"/>
      <c r="I184" s="89"/>
      <c r="J184" s="89"/>
      <c r="K184" s="89"/>
      <c r="L184" s="89"/>
      <c r="M184" s="89"/>
      <c r="N184" s="89"/>
      <c r="O184" s="89"/>
      <c r="P184" s="174">
        <v>190</v>
      </c>
      <c r="Q184" s="169">
        <v>160</v>
      </c>
      <c r="R184" s="169" t="s">
        <v>257</v>
      </c>
      <c r="S184" s="169" t="s">
        <v>229</v>
      </c>
    </row>
  </sheetData>
  <mergeCells count="6">
    <mergeCell ref="K42:N42"/>
    <mergeCell ref="K82:N82"/>
    <mergeCell ref="P2:S2"/>
    <mergeCell ref="K2:N2"/>
    <mergeCell ref="A2:D2"/>
    <mergeCell ref="F2:I2"/>
  </mergeCells>
  <printOptions horizontalCentered="1" verticalCentered="1"/>
  <pageMargins left="0" right="0" top="0" bottom="0"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topLeftCell="A10" workbookViewId="0">
      <selection activeCell="C20" sqref="C20"/>
    </sheetView>
  </sheetViews>
  <sheetFormatPr baseColWidth="10" defaultRowHeight="12.75" x14ac:dyDescent="0.2"/>
  <cols>
    <col min="1" max="1" width="25.42578125" customWidth="1"/>
    <col min="2" max="2" width="12.7109375" customWidth="1"/>
    <col min="3" max="3" width="16.140625" customWidth="1"/>
    <col min="4" max="4" width="16.7109375" customWidth="1"/>
    <col min="5" max="5" width="3.140625" customWidth="1"/>
    <col min="6" max="6" width="9" customWidth="1"/>
    <col min="7" max="12" width="4.5703125" customWidth="1"/>
    <col min="13" max="13" width="17.85546875" bestFit="1" customWidth="1"/>
    <col min="14" max="14" width="8.140625" customWidth="1"/>
  </cols>
  <sheetData>
    <row r="1" spans="1:14" ht="13.5" thickBot="1" x14ac:dyDescent="0.25">
      <c r="A1" s="280" t="s">
        <v>83</v>
      </c>
      <c r="B1" s="281"/>
      <c r="C1" s="281"/>
      <c r="D1" s="281"/>
      <c r="E1" s="281"/>
      <c r="F1" s="281"/>
      <c r="G1" s="281"/>
      <c r="H1" s="281"/>
      <c r="I1" s="281"/>
      <c r="J1" s="281"/>
      <c r="K1" s="281"/>
      <c r="L1" s="281"/>
      <c r="M1" s="281"/>
      <c r="N1" s="282"/>
    </row>
    <row r="2" spans="1:14" ht="13.5" thickBot="1" x14ac:dyDescent="0.25">
      <c r="A2" s="38"/>
      <c r="B2" s="38"/>
      <c r="C2" s="38"/>
      <c r="D2" s="38"/>
      <c r="E2" s="6"/>
      <c r="F2" s="6"/>
      <c r="G2" s="6"/>
      <c r="H2" s="6"/>
      <c r="I2" s="6"/>
      <c r="J2" s="6"/>
      <c r="K2" s="6"/>
      <c r="L2" s="6"/>
    </row>
    <row r="3" spans="1:14" ht="13.5" thickBot="1" x14ac:dyDescent="0.25">
      <c r="A3" s="75" t="s">
        <v>0</v>
      </c>
      <c r="B3" s="74" t="s">
        <v>39</v>
      </c>
      <c r="C3" s="76" t="s">
        <v>40</v>
      </c>
      <c r="D3" s="73" t="s">
        <v>39</v>
      </c>
      <c r="E3" s="6"/>
      <c r="F3" s="6"/>
      <c r="G3" s="6"/>
      <c r="H3" s="6"/>
      <c r="I3" s="6"/>
      <c r="J3" s="6"/>
      <c r="K3" s="6"/>
      <c r="L3" s="6"/>
      <c r="M3" s="6"/>
      <c r="N3" s="6"/>
    </row>
    <row r="4" spans="1:14" ht="13.5" thickBot="1" x14ac:dyDescent="0.25">
      <c r="A4" s="12" t="s">
        <v>11</v>
      </c>
      <c r="B4" s="41">
        <v>80</v>
      </c>
      <c r="C4" s="12" t="s">
        <v>44</v>
      </c>
      <c r="D4" s="48">
        <f>AVERAGE(B4:B6)</f>
        <v>83.333333333333329</v>
      </c>
      <c r="E4" s="6"/>
      <c r="F4" s="274" t="s">
        <v>53</v>
      </c>
      <c r="G4" s="275"/>
      <c r="H4" s="275"/>
      <c r="I4" s="275"/>
      <c r="J4" s="275"/>
      <c r="K4" s="275"/>
      <c r="L4" s="275"/>
      <c r="M4" s="275"/>
      <c r="N4" s="276"/>
    </row>
    <row r="5" spans="1:14" ht="13.5" thickBot="1" x14ac:dyDescent="0.25">
      <c r="A5" s="13" t="s">
        <v>7</v>
      </c>
      <c r="B5" s="42">
        <v>79</v>
      </c>
      <c r="C5" s="13" t="s">
        <v>45</v>
      </c>
      <c r="D5" s="49"/>
      <c r="E5" s="6"/>
      <c r="F5" s="6"/>
      <c r="G5" s="6"/>
      <c r="H5" s="6"/>
      <c r="I5" s="6"/>
      <c r="J5" s="6"/>
      <c r="K5" s="6"/>
      <c r="L5" s="6"/>
      <c r="M5" s="6"/>
      <c r="N5" s="6"/>
    </row>
    <row r="6" spans="1:14" ht="13.5" thickBot="1" x14ac:dyDescent="0.25">
      <c r="A6" s="14" t="s">
        <v>5</v>
      </c>
      <c r="B6" s="42">
        <v>91</v>
      </c>
      <c r="C6" s="14"/>
      <c r="D6" s="50"/>
      <c r="E6" s="6"/>
      <c r="F6" s="26" t="s">
        <v>43</v>
      </c>
      <c r="G6" s="27" t="s">
        <v>55</v>
      </c>
      <c r="H6" s="27" t="s">
        <v>56</v>
      </c>
      <c r="I6" s="27" t="s">
        <v>57</v>
      </c>
      <c r="J6" s="27" t="s">
        <v>58</v>
      </c>
      <c r="K6" s="27" t="s">
        <v>59</v>
      </c>
      <c r="L6" s="28" t="s">
        <v>60</v>
      </c>
      <c r="M6" s="29" t="s">
        <v>61</v>
      </c>
      <c r="N6" s="30"/>
    </row>
    <row r="7" spans="1:14" ht="13.5" thickBot="1" x14ac:dyDescent="0.25">
      <c r="A7" s="15"/>
      <c r="B7" s="43">
        <v>99</v>
      </c>
      <c r="C7" s="16" t="s">
        <v>41</v>
      </c>
      <c r="D7" s="51">
        <f>D9</f>
        <v>65</v>
      </c>
      <c r="E7" s="6"/>
      <c r="F7" s="69"/>
      <c r="G7" s="70">
        <f>D4</f>
        <v>83.333333333333329</v>
      </c>
      <c r="H7" s="70">
        <f>D7</f>
        <v>65</v>
      </c>
      <c r="I7" s="71">
        <f>D9</f>
        <v>65</v>
      </c>
      <c r="J7" s="71">
        <f>D11</f>
        <v>45</v>
      </c>
      <c r="K7" s="71">
        <f>D12</f>
        <v>95</v>
      </c>
      <c r="L7" s="71">
        <f>D14</f>
        <v>39.5</v>
      </c>
      <c r="M7" s="8" t="s">
        <v>62</v>
      </c>
      <c r="N7" s="31" t="b">
        <f>IF(G7&gt;=75,IF(H7&gt;=75,IF(I7&gt;=75,IF(J7&gt;=75,IF(K7&gt;=75,IF(L7&gt;=75,"SI","NO"))))))</f>
        <v>0</v>
      </c>
    </row>
    <row r="8" spans="1:14" ht="13.5" thickBot="1" x14ac:dyDescent="0.25">
      <c r="A8" s="17" t="s">
        <v>46</v>
      </c>
      <c r="B8" s="44">
        <v>80</v>
      </c>
      <c r="C8" s="35" t="s">
        <v>44</v>
      </c>
      <c r="D8" s="52"/>
      <c r="E8" s="6"/>
      <c r="F8" s="72">
        <f>B15</f>
        <v>85</v>
      </c>
      <c r="G8" s="70">
        <f>D4</f>
        <v>83.333333333333329</v>
      </c>
      <c r="H8" s="70">
        <f>D7</f>
        <v>65</v>
      </c>
      <c r="I8" s="70">
        <f>D9</f>
        <v>65</v>
      </c>
      <c r="J8" s="70">
        <f>D11</f>
        <v>45</v>
      </c>
      <c r="K8" s="70">
        <f>D12</f>
        <v>95</v>
      </c>
      <c r="L8" s="70">
        <f>D14</f>
        <v>39.5</v>
      </c>
      <c r="M8" s="9" t="s">
        <v>63</v>
      </c>
      <c r="N8" s="32" t="b">
        <f>IF(F8&gt;=75,IF(G8&gt;=75,IF(H8&gt;=75,IF(I8&gt;=75,IF(J8&gt;=75,IF(K8&gt;=75,IF(L8&gt;=75,"SI","NO")))))))</f>
        <v>0</v>
      </c>
    </row>
    <row r="9" spans="1:14" ht="13.5" thickBot="1" x14ac:dyDescent="0.25">
      <c r="A9" s="18" t="s">
        <v>47</v>
      </c>
      <c r="B9" s="44">
        <v>50</v>
      </c>
      <c r="C9" s="35" t="s">
        <v>48</v>
      </c>
      <c r="D9" s="53">
        <f>AVERAGE(B8:B9)</f>
        <v>65</v>
      </c>
      <c r="E9" s="6"/>
      <c r="F9" s="69"/>
      <c r="G9" s="70">
        <f>D4</f>
        <v>83.333333333333329</v>
      </c>
      <c r="H9" s="70">
        <f>D7</f>
        <v>65</v>
      </c>
      <c r="I9" s="72"/>
      <c r="J9" s="72"/>
      <c r="K9" s="70">
        <f>D12</f>
        <v>95</v>
      </c>
      <c r="L9" s="69"/>
      <c r="M9" s="10" t="s">
        <v>64</v>
      </c>
      <c r="N9" s="33" t="b">
        <f>IF(G9&gt;=85,IF(H9&gt;=85,IF(K9&gt;=85,"SI","NO")))</f>
        <v>0</v>
      </c>
    </row>
    <row r="10" spans="1:14" ht="13.5" thickBot="1" x14ac:dyDescent="0.25">
      <c r="A10" s="19" t="s">
        <v>49</v>
      </c>
      <c r="B10" s="45">
        <v>45</v>
      </c>
      <c r="C10" s="19"/>
      <c r="D10" s="54"/>
      <c r="E10" s="6"/>
      <c r="F10" s="72">
        <f>B15</f>
        <v>85</v>
      </c>
      <c r="G10" s="72"/>
      <c r="H10" s="72"/>
      <c r="I10" s="72"/>
      <c r="J10" s="70">
        <f>D11</f>
        <v>45</v>
      </c>
      <c r="K10" s="72"/>
      <c r="L10" s="70">
        <f>D14</f>
        <v>39.5</v>
      </c>
      <c r="M10" s="9" t="s">
        <v>65</v>
      </c>
      <c r="N10" s="32" t="b">
        <f>IF(F10&gt;=80,IF(J10&gt;=80,IF(L10&gt;=80,"SI","NO")))</f>
        <v>0</v>
      </c>
    </row>
    <row r="11" spans="1:14" ht="13.5" thickBot="1" x14ac:dyDescent="0.25">
      <c r="A11" s="20" t="s">
        <v>50</v>
      </c>
      <c r="B11" s="46">
        <v>45</v>
      </c>
      <c r="C11" s="20" t="s">
        <v>51</v>
      </c>
      <c r="D11" s="55">
        <f>AVERAGE(B10:B11)</f>
        <v>45</v>
      </c>
      <c r="E11" s="6"/>
      <c r="F11" s="72"/>
      <c r="G11" s="72"/>
      <c r="H11" s="72"/>
      <c r="I11" s="70">
        <f>D9</f>
        <v>65</v>
      </c>
      <c r="J11" s="72"/>
      <c r="K11" s="69"/>
      <c r="L11" s="69"/>
      <c r="M11" s="10" t="s">
        <v>66</v>
      </c>
      <c r="N11" s="31" t="str">
        <f>IF(I11&gt;=95,"SI","NO")</f>
        <v>NO</v>
      </c>
    </row>
    <row r="12" spans="1:14" ht="13.5" thickBot="1" x14ac:dyDescent="0.25">
      <c r="A12" s="21"/>
      <c r="B12" s="46">
        <v>95</v>
      </c>
      <c r="C12" s="22" t="s">
        <v>52</v>
      </c>
      <c r="D12" s="56">
        <f>AVERAGE(B12:B12)</f>
        <v>95</v>
      </c>
      <c r="E12" s="6"/>
      <c r="F12" s="69"/>
      <c r="G12" s="69"/>
      <c r="H12" s="70">
        <f>D7</f>
        <v>65</v>
      </c>
      <c r="I12" s="69"/>
      <c r="J12" s="69"/>
      <c r="K12" s="69"/>
      <c r="L12" s="69"/>
      <c r="M12" s="9" t="s">
        <v>67</v>
      </c>
      <c r="N12" s="32" t="str">
        <f>IF(H12&gt;=95,"SI","NO")</f>
        <v>NO</v>
      </c>
    </row>
    <row r="13" spans="1:14" ht="13.5" thickBot="1" x14ac:dyDescent="0.25">
      <c r="A13" s="23" t="s">
        <v>4</v>
      </c>
      <c r="B13" s="47">
        <v>45</v>
      </c>
      <c r="C13" s="36"/>
      <c r="D13" s="52"/>
      <c r="E13" s="6"/>
      <c r="F13" s="69"/>
      <c r="G13" s="70">
        <f>D4</f>
        <v>83.333333333333329</v>
      </c>
      <c r="H13" s="69"/>
      <c r="I13" s="69"/>
      <c r="J13" s="69"/>
      <c r="K13" s="69"/>
      <c r="L13" s="69"/>
      <c r="M13" s="10" t="s">
        <v>68</v>
      </c>
      <c r="N13" s="31" t="str">
        <f>IF(G13&gt;=95,"SI","NO")</f>
        <v>NO</v>
      </c>
    </row>
    <row r="14" spans="1:14" ht="13.5" thickBot="1" x14ac:dyDescent="0.25">
      <c r="A14" s="24" t="s">
        <v>11</v>
      </c>
      <c r="B14" s="47">
        <v>34</v>
      </c>
      <c r="C14" s="37" t="s">
        <v>42</v>
      </c>
      <c r="D14" s="55">
        <f>AVERAGE(B13:B14)</f>
        <v>39.5</v>
      </c>
      <c r="E14" s="6"/>
      <c r="F14" s="69">
        <f>B15</f>
        <v>85</v>
      </c>
      <c r="G14" s="69"/>
      <c r="H14" s="69"/>
      <c r="I14" s="69"/>
      <c r="J14" s="69"/>
      <c r="K14" s="69"/>
      <c r="L14" s="69"/>
      <c r="M14" s="11" t="s">
        <v>69</v>
      </c>
      <c r="N14" s="34" t="str">
        <f>IF(F14&gt;=95,"SI","NO")</f>
        <v>NO</v>
      </c>
    </row>
    <row r="15" spans="1:14" ht="13.5" thickBot="1" x14ac:dyDescent="0.25">
      <c r="A15" s="25" t="s">
        <v>54</v>
      </c>
      <c r="B15" s="43">
        <v>85</v>
      </c>
      <c r="C15" s="6"/>
      <c r="D15" s="6"/>
    </row>
    <row r="16" spans="1:14" x14ac:dyDescent="0.2">
      <c r="A16" s="38"/>
      <c r="B16" s="39"/>
      <c r="C16" s="6"/>
      <c r="D16" s="6"/>
    </row>
    <row r="17" spans="1:9" ht="13.5" thickBot="1" x14ac:dyDescent="0.25">
      <c r="A17" s="6"/>
      <c r="B17" s="6"/>
      <c r="C17" s="6"/>
      <c r="D17" s="6"/>
    </row>
    <row r="18" spans="1:9" ht="13.5" thickBot="1" x14ac:dyDescent="0.25">
      <c r="A18" s="277" t="s">
        <v>74</v>
      </c>
      <c r="B18" s="278"/>
      <c r="C18" s="278"/>
      <c r="D18" s="279"/>
      <c r="E18" s="2"/>
      <c r="G18" s="40"/>
      <c r="H18" s="40"/>
      <c r="I18" s="40"/>
    </row>
    <row r="19" spans="1:9" ht="16.5" thickBot="1" x14ac:dyDescent="0.25">
      <c r="A19" s="57" t="s">
        <v>39</v>
      </c>
      <c r="B19" s="57" t="s">
        <v>35</v>
      </c>
      <c r="C19" s="58" t="s">
        <v>70</v>
      </c>
      <c r="D19" s="59" t="s">
        <v>71</v>
      </c>
      <c r="E19" s="1"/>
      <c r="G19" s="40"/>
      <c r="H19" s="67"/>
      <c r="I19" s="40"/>
    </row>
    <row r="20" spans="1:9" ht="15.75" x14ac:dyDescent="0.2">
      <c r="A20" s="57">
        <v>99.9</v>
      </c>
      <c r="B20" s="57">
        <v>145</v>
      </c>
      <c r="C20" s="58">
        <v>19</v>
      </c>
      <c r="D20" s="58">
        <v>3</v>
      </c>
      <c r="E20" s="1"/>
      <c r="G20" s="40"/>
      <c r="H20" s="67"/>
      <c r="I20" s="40"/>
    </row>
    <row r="21" spans="1:9" ht="15.75" x14ac:dyDescent="0.2">
      <c r="A21" s="60">
        <v>99.6</v>
      </c>
      <c r="B21" s="60">
        <v>140</v>
      </c>
      <c r="C21" s="61">
        <v>18</v>
      </c>
      <c r="D21" s="61" t="s">
        <v>77</v>
      </c>
      <c r="E21" s="1"/>
      <c r="G21" s="40"/>
      <c r="H21" s="68"/>
      <c r="I21" s="40"/>
    </row>
    <row r="22" spans="1:9" ht="15.75" x14ac:dyDescent="0.2">
      <c r="A22" s="60">
        <v>99</v>
      </c>
      <c r="B22" s="60">
        <v>135</v>
      </c>
      <c r="C22" s="61">
        <v>17</v>
      </c>
      <c r="D22" s="61" t="s">
        <v>78</v>
      </c>
      <c r="E22" s="1"/>
      <c r="G22" s="40"/>
      <c r="H22" s="68"/>
      <c r="I22" s="40"/>
    </row>
    <row r="23" spans="1:9" ht="15.75" x14ac:dyDescent="0.2">
      <c r="A23" s="60">
        <v>98</v>
      </c>
      <c r="B23" s="60">
        <v>130</v>
      </c>
      <c r="C23" s="61">
        <v>16</v>
      </c>
      <c r="D23" s="61">
        <v>2</v>
      </c>
      <c r="E23" s="1"/>
      <c r="G23" s="40"/>
      <c r="H23" s="67"/>
      <c r="I23" s="40"/>
    </row>
    <row r="24" spans="1:9" ht="15.75" x14ac:dyDescent="0.2">
      <c r="A24" s="60">
        <v>95</v>
      </c>
      <c r="B24" s="60">
        <v>125</v>
      </c>
      <c r="C24" s="61">
        <v>15</v>
      </c>
      <c r="D24" s="61" t="s">
        <v>82</v>
      </c>
      <c r="E24" s="1"/>
      <c r="G24" s="40"/>
      <c r="H24" s="68"/>
      <c r="I24" s="40"/>
    </row>
    <row r="25" spans="1:9" ht="15.75" x14ac:dyDescent="0.2">
      <c r="A25" s="60">
        <v>91</v>
      </c>
      <c r="B25" s="60">
        <v>120</v>
      </c>
      <c r="C25" s="61">
        <v>14</v>
      </c>
      <c r="D25" s="61" t="s">
        <v>82</v>
      </c>
      <c r="E25" s="1"/>
      <c r="G25" s="40"/>
      <c r="H25" s="68"/>
      <c r="I25" s="40"/>
    </row>
    <row r="26" spans="1:9" ht="15.75" x14ac:dyDescent="0.2">
      <c r="A26" s="61">
        <v>84</v>
      </c>
      <c r="B26" s="62">
        <v>115</v>
      </c>
      <c r="C26" s="62">
        <v>13</v>
      </c>
      <c r="D26" s="61">
        <v>1</v>
      </c>
      <c r="E26" s="1"/>
      <c r="G26" s="40"/>
      <c r="H26" s="67"/>
      <c r="I26" s="40"/>
    </row>
    <row r="27" spans="1:9" ht="15.75" x14ac:dyDescent="0.2">
      <c r="A27" s="61">
        <v>75</v>
      </c>
      <c r="B27" s="62">
        <v>110</v>
      </c>
      <c r="C27" s="62">
        <v>12</v>
      </c>
      <c r="D27" s="61" t="s">
        <v>72</v>
      </c>
      <c r="E27" s="1"/>
      <c r="G27" s="40"/>
      <c r="H27" s="67"/>
      <c r="I27" s="40"/>
    </row>
    <row r="28" spans="1:9" ht="15.75" x14ac:dyDescent="0.2">
      <c r="A28" s="60">
        <v>63</v>
      </c>
      <c r="B28" s="60">
        <v>105</v>
      </c>
      <c r="C28" s="61">
        <v>11</v>
      </c>
      <c r="D28" s="61" t="s">
        <v>75</v>
      </c>
      <c r="E28" s="1"/>
      <c r="G28" s="40"/>
      <c r="H28" s="67"/>
      <c r="I28" s="40"/>
    </row>
    <row r="29" spans="1:9" ht="15.75" x14ac:dyDescent="0.2">
      <c r="A29" s="60">
        <v>50</v>
      </c>
      <c r="B29" s="60">
        <v>100</v>
      </c>
      <c r="C29" s="61" t="s">
        <v>76</v>
      </c>
      <c r="D29" s="61" t="s">
        <v>73</v>
      </c>
      <c r="E29" s="1"/>
      <c r="G29" s="40"/>
      <c r="H29" s="67"/>
      <c r="I29" s="40"/>
    </row>
    <row r="30" spans="1:9" ht="15.75" x14ac:dyDescent="0.2">
      <c r="A30" s="60">
        <v>37</v>
      </c>
      <c r="B30" s="60">
        <v>95</v>
      </c>
      <c r="C30" s="61">
        <v>9</v>
      </c>
      <c r="D30" s="61" t="s">
        <v>79</v>
      </c>
      <c r="E30" s="1"/>
      <c r="G30" s="40"/>
      <c r="H30" s="67"/>
      <c r="I30" s="40"/>
    </row>
    <row r="31" spans="1:9" ht="15.75" x14ac:dyDescent="0.2">
      <c r="A31" s="60">
        <v>25</v>
      </c>
      <c r="B31" s="60">
        <v>90</v>
      </c>
      <c r="C31" s="61">
        <v>8</v>
      </c>
      <c r="D31" s="61" t="s">
        <v>81</v>
      </c>
      <c r="E31" s="1"/>
      <c r="G31" s="40"/>
      <c r="H31" s="67"/>
      <c r="I31" s="40"/>
    </row>
    <row r="32" spans="1:9" ht="15.75" x14ac:dyDescent="0.2">
      <c r="A32" s="60">
        <v>16</v>
      </c>
      <c r="B32" s="60">
        <v>85</v>
      </c>
      <c r="C32" s="61">
        <v>7</v>
      </c>
      <c r="D32" s="61">
        <v>-1</v>
      </c>
      <c r="E32" s="1"/>
      <c r="G32" s="40"/>
      <c r="H32" s="67"/>
      <c r="I32" s="40"/>
    </row>
    <row r="33" spans="1:9" ht="15.75" x14ac:dyDescent="0.2">
      <c r="A33" s="60">
        <v>9</v>
      </c>
      <c r="B33" s="60">
        <v>80</v>
      </c>
      <c r="C33" s="61">
        <v>6</v>
      </c>
      <c r="D33" s="61" t="s">
        <v>79</v>
      </c>
      <c r="E33" s="1"/>
      <c r="G33" s="40"/>
      <c r="H33" s="68"/>
      <c r="I33" s="40"/>
    </row>
    <row r="34" spans="1:9" ht="15.75" x14ac:dyDescent="0.2">
      <c r="A34" s="60">
        <v>5</v>
      </c>
      <c r="B34" s="60">
        <v>75</v>
      </c>
      <c r="C34" s="61">
        <v>5</v>
      </c>
      <c r="D34" s="61" t="s">
        <v>79</v>
      </c>
      <c r="E34" s="1"/>
      <c r="G34" s="40"/>
      <c r="H34" s="68"/>
      <c r="I34" s="40"/>
    </row>
    <row r="35" spans="1:9" ht="15.75" x14ac:dyDescent="0.2">
      <c r="A35" s="61">
        <v>2</v>
      </c>
      <c r="B35" s="62">
        <v>70</v>
      </c>
      <c r="C35" s="62">
        <v>4</v>
      </c>
      <c r="D35" s="61">
        <v>-2</v>
      </c>
      <c r="E35" s="1"/>
      <c r="G35" s="40"/>
      <c r="H35" s="67"/>
      <c r="I35" s="40"/>
    </row>
    <row r="36" spans="1:9" ht="15.75" x14ac:dyDescent="0.2">
      <c r="A36" s="61">
        <v>1</v>
      </c>
      <c r="B36" s="62">
        <v>65</v>
      </c>
      <c r="C36" s="62">
        <v>3</v>
      </c>
      <c r="D36" s="61" t="s">
        <v>81</v>
      </c>
      <c r="E36" s="1"/>
      <c r="G36" s="40"/>
      <c r="H36" s="68"/>
      <c r="I36" s="40"/>
    </row>
    <row r="37" spans="1:9" ht="15.75" x14ac:dyDescent="0.2">
      <c r="A37" s="61">
        <v>0.4</v>
      </c>
      <c r="B37" s="62">
        <v>60</v>
      </c>
      <c r="C37" s="62">
        <v>2</v>
      </c>
      <c r="D37" s="61" t="s">
        <v>80</v>
      </c>
      <c r="E37" s="1"/>
      <c r="G37" s="40"/>
      <c r="H37" s="68"/>
      <c r="I37" s="40"/>
    </row>
    <row r="38" spans="1:9" ht="16.5" thickBot="1" x14ac:dyDescent="0.25">
      <c r="A38" s="63">
        <v>0.1</v>
      </c>
      <c r="B38" s="64">
        <v>55</v>
      </c>
      <c r="C38" s="64">
        <v>1</v>
      </c>
      <c r="D38" s="63">
        <v>-3</v>
      </c>
      <c r="E38" s="1"/>
      <c r="G38" s="40"/>
      <c r="H38" s="67"/>
      <c r="I38" s="40"/>
    </row>
    <row r="39" spans="1:9" x14ac:dyDescent="0.2">
      <c r="A39" s="1"/>
      <c r="B39" s="1"/>
      <c r="C39" s="1"/>
      <c r="D39" s="1"/>
      <c r="E39" s="1"/>
      <c r="G39" s="40"/>
      <c r="H39" s="66"/>
      <c r="I39" s="40"/>
    </row>
    <row r="40" spans="1:9" x14ac:dyDescent="0.2">
      <c r="G40" s="40"/>
      <c r="H40" s="66"/>
      <c r="I40" s="40"/>
    </row>
    <row r="41" spans="1:9" x14ac:dyDescent="0.2">
      <c r="H41" s="65"/>
    </row>
    <row r="42" spans="1:9" x14ac:dyDescent="0.2">
      <c r="H42" s="65"/>
    </row>
    <row r="43" spans="1:9" x14ac:dyDescent="0.2">
      <c r="H43" s="65"/>
    </row>
    <row r="44" spans="1:9" x14ac:dyDescent="0.2">
      <c r="H44" s="65"/>
    </row>
    <row r="45" spans="1:9" x14ac:dyDescent="0.2">
      <c r="H45" s="65"/>
    </row>
    <row r="46" spans="1:9" x14ac:dyDescent="0.2">
      <c r="H46" s="65"/>
    </row>
    <row r="47" spans="1:9" x14ac:dyDescent="0.2">
      <c r="H47" s="65"/>
    </row>
  </sheetData>
  <mergeCells count="3">
    <mergeCell ref="F4:N4"/>
    <mergeCell ref="A18:D18"/>
    <mergeCell ref="A1:N1"/>
  </mergeCells>
  <printOptions horizontalCentered="1" verticalCentered="1"/>
  <pageMargins left="0" right="0" top="0" bottom="0" header="0.31496062992125984" footer="0.31496062992125984"/>
  <pageSetup paperSize="9"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topLeftCell="A28" zoomScale="150" zoomScaleNormal="150" workbookViewId="0">
      <selection activeCell="A37" sqref="A37"/>
    </sheetView>
  </sheetViews>
  <sheetFormatPr baseColWidth="10" defaultRowHeight="12.75" x14ac:dyDescent="0.2"/>
  <cols>
    <col min="1" max="1" width="90.42578125" bestFit="1" customWidth="1"/>
  </cols>
  <sheetData>
    <row r="1" spans="1:19" x14ac:dyDescent="0.2">
      <c r="A1" s="126" t="s">
        <v>91</v>
      </c>
      <c r="B1" s="77"/>
      <c r="C1" s="77"/>
      <c r="D1" s="77"/>
      <c r="E1" s="77"/>
      <c r="F1" s="77"/>
      <c r="G1" s="77"/>
      <c r="H1" s="77"/>
    </row>
    <row r="2" spans="1:19" x14ac:dyDescent="0.2">
      <c r="A2" s="127" t="s">
        <v>92</v>
      </c>
    </row>
    <row r="3" spans="1:19" x14ac:dyDescent="0.2">
      <c r="A3" s="1" t="s">
        <v>93</v>
      </c>
      <c r="B3" s="1"/>
      <c r="C3" s="1"/>
      <c r="D3" s="1"/>
      <c r="E3" s="1"/>
      <c r="F3" s="1"/>
      <c r="G3" s="1"/>
      <c r="H3" s="1"/>
    </row>
    <row r="4" spans="1:19" x14ac:dyDescent="0.2">
      <c r="A4" s="1" t="s">
        <v>94</v>
      </c>
      <c r="B4" s="1"/>
      <c r="C4" s="1"/>
      <c r="D4" s="1"/>
      <c r="E4" s="1"/>
      <c r="F4" s="1"/>
      <c r="G4" s="1"/>
      <c r="H4" s="1"/>
    </row>
    <row r="5" spans="1:19" x14ac:dyDescent="0.2">
      <c r="A5" s="1" t="s">
        <v>95</v>
      </c>
      <c r="B5" s="1"/>
      <c r="C5" s="1"/>
      <c r="D5" s="1"/>
      <c r="E5" s="1"/>
      <c r="F5" s="1"/>
      <c r="G5" s="1"/>
      <c r="H5" s="1"/>
    </row>
    <row r="6" spans="1:19" x14ac:dyDescent="0.2">
      <c r="A6" s="1" t="s">
        <v>96</v>
      </c>
      <c r="B6" s="1"/>
      <c r="C6" s="1"/>
      <c r="D6" s="1"/>
      <c r="E6" s="1"/>
      <c r="F6" s="1"/>
      <c r="G6" s="1"/>
      <c r="H6" s="1"/>
    </row>
    <row r="7" spans="1:19" x14ac:dyDescent="0.2">
      <c r="A7" s="1" t="s">
        <v>97</v>
      </c>
      <c r="B7" s="1"/>
      <c r="C7" s="1"/>
      <c r="D7" s="1"/>
      <c r="E7" s="1"/>
      <c r="F7" s="1"/>
      <c r="G7" s="1"/>
      <c r="H7" s="1"/>
    </row>
    <row r="8" spans="1:19" x14ac:dyDescent="0.2">
      <c r="A8" s="1" t="s">
        <v>98</v>
      </c>
      <c r="B8" s="1"/>
      <c r="C8" s="1"/>
      <c r="D8" s="1"/>
      <c r="E8" s="1"/>
      <c r="F8" s="1"/>
      <c r="G8" s="1"/>
      <c r="H8" s="1"/>
    </row>
    <row r="9" spans="1:19" x14ac:dyDescent="0.2">
      <c r="A9" s="1" t="s">
        <v>99</v>
      </c>
      <c r="B9" s="1"/>
      <c r="C9" s="1"/>
      <c r="D9" s="1"/>
      <c r="E9" s="1"/>
      <c r="F9" s="1"/>
      <c r="G9" s="1"/>
      <c r="H9" s="1"/>
    </row>
    <row r="10" spans="1:19" x14ac:dyDescent="0.2">
      <c r="A10" s="1" t="s">
        <v>100</v>
      </c>
      <c r="B10" s="1"/>
      <c r="C10" s="1"/>
      <c r="D10" s="1"/>
      <c r="E10" s="1"/>
      <c r="F10" s="1"/>
      <c r="G10" s="1"/>
      <c r="H10" s="1"/>
      <c r="R10" s="1"/>
      <c r="S10" s="1"/>
    </row>
    <row r="11" spans="1:19" x14ac:dyDescent="0.2">
      <c r="A11" s="1" t="s">
        <v>101</v>
      </c>
      <c r="B11" s="1"/>
      <c r="C11" s="1"/>
      <c r="D11" s="1"/>
      <c r="E11" s="1"/>
      <c r="F11" s="1"/>
      <c r="G11" s="1"/>
      <c r="H11" s="1"/>
      <c r="R11" s="1"/>
      <c r="S11" s="1"/>
    </row>
    <row r="12" spans="1:19" x14ac:dyDescent="0.2">
      <c r="A12" t="s">
        <v>102</v>
      </c>
      <c r="R12" s="1"/>
      <c r="S12" s="1"/>
    </row>
    <row r="13" spans="1:19" x14ac:dyDescent="0.2">
      <c r="A13" s="127" t="s">
        <v>103</v>
      </c>
    </row>
    <row r="14" spans="1:19" x14ac:dyDescent="0.2">
      <c r="A14" t="s">
        <v>84</v>
      </c>
    </row>
    <row r="15" spans="1:19" x14ac:dyDescent="0.2">
      <c r="A15" t="s">
        <v>85</v>
      </c>
    </row>
    <row r="16" spans="1:19" x14ac:dyDescent="0.2">
      <c r="A16" t="s">
        <v>86</v>
      </c>
    </row>
    <row r="17" spans="1:1" x14ac:dyDescent="0.2">
      <c r="A17" t="s">
        <v>87</v>
      </c>
    </row>
    <row r="18" spans="1:1" x14ac:dyDescent="0.2">
      <c r="A18" t="s">
        <v>88</v>
      </c>
    </row>
    <row r="19" spans="1:1" x14ac:dyDescent="0.2">
      <c r="A19" t="s">
        <v>89</v>
      </c>
    </row>
    <row r="20" spans="1:1" x14ac:dyDescent="0.2">
      <c r="A20" t="s">
        <v>90</v>
      </c>
    </row>
    <row r="21" spans="1:1" x14ac:dyDescent="0.2">
      <c r="A21" s="7" t="s">
        <v>134</v>
      </c>
    </row>
    <row r="22" spans="1:1" x14ac:dyDescent="0.2">
      <c r="A22" s="7" t="s">
        <v>135</v>
      </c>
    </row>
    <row r="23" spans="1:1" x14ac:dyDescent="0.2">
      <c r="A23" s="127" t="s">
        <v>104</v>
      </c>
    </row>
    <row r="24" spans="1:1" x14ac:dyDescent="0.2">
      <c r="A24" t="s">
        <v>105</v>
      </c>
    </row>
    <row r="25" spans="1:1" x14ac:dyDescent="0.2">
      <c r="A25" t="s">
        <v>106</v>
      </c>
    </row>
    <row r="26" spans="1:1" x14ac:dyDescent="0.2">
      <c r="A26" t="s">
        <v>107</v>
      </c>
    </row>
    <row r="27" spans="1:1" x14ac:dyDescent="0.2">
      <c r="A27" t="s">
        <v>108</v>
      </c>
    </row>
    <row r="28" spans="1:1" x14ac:dyDescent="0.2">
      <c r="A28" t="s">
        <v>109</v>
      </c>
    </row>
    <row r="29" spans="1:1" x14ac:dyDescent="0.2">
      <c r="A29" t="s">
        <v>110</v>
      </c>
    </row>
    <row r="30" spans="1:1" x14ac:dyDescent="0.2">
      <c r="A30" t="s">
        <v>111</v>
      </c>
    </row>
    <row r="31" spans="1:1" x14ac:dyDescent="0.2">
      <c r="A31" s="127" t="s">
        <v>112</v>
      </c>
    </row>
    <row r="32" spans="1:1" x14ac:dyDescent="0.2">
      <c r="A32" s="127" t="s">
        <v>113</v>
      </c>
    </row>
    <row r="33" spans="1:1" x14ac:dyDescent="0.2">
      <c r="A33" s="7" t="s">
        <v>136</v>
      </c>
    </row>
    <row r="34" spans="1:1" x14ac:dyDescent="0.2">
      <c r="A34" t="s">
        <v>114</v>
      </c>
    </row>
    <row r="35" spans="1:1" x14ac:dyDescent="0.2">
      <c r="A35" t="s">
        <v>115</v>
      </c>
    </row>
    <row r="36" spans="1:1" x14ac:dyDescent="0.2">
      <c r="A36" t="s">
        <v>116</v>
      </c>
    </row>
    <row r="37" spans="1:1" x14ac:dyDescent="0.2">
      <c r="A37" s="7" t="s">
        <v>117</v>
      </c>
    </row>
    <row r="38" spans="1:1" x14ac:dyDescent="0.2">
      <c r="A38" t="s">
        <v>118</v>
      </c>
    </row>
    <row r="39" spans="1:1" x14ac:dyDescent="0.2">
      <c r="A39" s="127" t="s">
        <v>119</v>
      </c>
    </row>
    <row r="40" spans="1:1" x14ac:dyDescent="0.2">
      <c r="A40" t="s">
        <v>120</v>
      </c>
    </row>
    <row r="41" spans="1:1" x14ac:dyDescent="0.2">
      <c r="A41" t="s">
        <v>121</v>
      </c>
    </row>
    <row r="42" spans="1:1" x14ac:dyDescent="0.2">
      <c r="A42" t="s">
        <v>122</v>
      </c>
    </row>
    <row r="43" spans="1:1" x14ac:dyDescent="0.2">
      <c r="A43" t="s">
        <v>123</v>
      </c>
    </row>
    <row r="44" spans="1:1" x14ac:dyDescent="0.2">
      <c r="A44" t="s">
        <v>124</v>
      </c>
    </row>
    <row r="45" spans="1:1" x14ac:dyDescent="0.2">
      <c r="A45" t="s">
        <v>125</v>
      </c>
    </row>
    <row r="46" spans="1:1" x14ac:dyDescent="0.2">
      <c r="A46" t="s">
        <v>126</v>
      </c>
    </row>
    <row r="47" spans="1:1" x14ac:dyDescent="0.2">
      <c r="A47" s="127" t="s">
        <v>127</v>
      </c>
    </row>
    <row r="48" spans="1:1" x14ac:dyDescent="0.2">
      <c r="A48" t="s">
        <v>128</v>
      </c>
    </row>
    <row r="49" spans="1:1" x14ac:dyDescent="0.2">
      <c r="A49" t="s">
        <v>129</v>
      </c>
    </row>
    <row r="50" spans="1:1" x14ac:dyDescent="0.2">
      <c r="A50" t="s">
        <v>130</v>
      </c>
    </row>
    <row r="51" spans="1:1" x14ac:dyDescent="0.2">
      <c r="A51" t="s">
        <v>131</v>
      </c>
    </row>
    <row r="52" spans="1:1" x14ac:dyDescent="0.2">
      <c r="A52" t="s">
        <v>132</v>
      </c>
    </row>
    <row r="53" spans="1:1" x14ac:dyDescent="0.2">
      <c r="A53" t="s">
        <v>133</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topLeftCell="A22" workbookViewId="0">
      <selection activeCell="B56" sqref="B56"/>
    </sheetView>
  </sheetViews>
  <sheetFormatPr baseColWidth="10" defaultRowHeight="12.75" x14ac:dyDescent="0.2"/>
  <cols>
    <col min="2" max="2" width="39.140625" bestFit="1" customWidth="1"/>
    <col min="3" max="3" width="12.85546875" bestFit="1" customWidth="1"/>
    <col min="4" max="4" width="9.85546875" customWidth="1"/>
    <col min="5" max="5" width="13.7109375" customWidth="1"/>
    <col min="6" max="6" width="24.7109375" bestFit="1" customWidth="1"/>
    <col min="8" max="8" width="24.7109375" bestFit="1" customWidth="1"/>
  </cols>
  <sheetData>
    <row r="1" spans="1:8" x14ac:dyDescent="0.2">
      <c r="A1" s="286" t="s">
        <v>176</v>
      </c>
      <c r="B1" s="286"/>
      <c r="C1" s="287"/>
    </row>
    <row r="4" spans="1:8" x14ac:dyDescent="0.2">
      <c r="B4" s="288" t="s">
        <v>138</v>
      </c>
      <c r="C4" s="288"/>
      <c r="D4" s="288"/>
      <c r="E4" s="288"/>
      <c r="F4" s="288"/>
    </row>
    <row r="5" spans="1:8" x14ac:dyDescent="0.2">
      <c r="H5" s="115" t="s">
        <v>142</v>
      </c>
    </row>
    <row r="6" spans="1:8" x14ac:dyDescent="0.2">
      <c r="B6" s="79"/>
      <c r="C6" s="78" t="s">
        <v>139</v>
      </c>
      <c r="D6" s="78" t="s">
        <v>140</v>
      </c>
      <c r="E6" s="78" t="s">
        <v>141</v>
      </c>
      <c r="F6" s="78" t="s">
        <v>142</v>
      </c>
      <c r="H6" s="116" t="s">
        <v>171</v>
      </c>
    </row>
    <row r="7" spans="1:8" x14ac:dyDescent="0.2">
      <c r="A7" s="7"/>
      <c r="B7" s="95" t="s">
        <v>143</v>
      </c>
      <c r="C7" s="80"/>
      <c r="D7" s="80"/>
      <c r="E7" s="80"/>
      <c r="F7" s="80"/>
      <c r="H7" s="117" t="s">
        <v>170</v>
      </c>
    </row>
    <row r="8" spans="1:8" x14ac:dyDescent="0.2">
      <c r="B8" s="92" t="s">
        <v>164</v>
      </c>
      <c r="C8" s="4">
        <f>CORRECCIÓN!C6</f>
        <v>0</v>
      </c>
      <c r="D8" s="104"/>
      <c r="E8" s="103" t="str">
        <f>CORRECCIÓN!I6</f>
        <v/>
      </c>
      <c r="F8" s="105"/>
      <c r="H8" s="117" t="s">
        <v>166</v>
      </c>
    </row>
    <row r="9" spans="1:8" x14ac:dyDescent="0.2">
      <c r="B9" s="92" t="s">
        <v>163</v>
      </c>
      <c r="C9" s="4">
        <f>CORRECCIÓN!D10</f>
        <v>0</v>
      </c>
      <c r="D9" s="104"/>
      <c r="E9" s="103" t="str">
        <f>CORRECCIÓN!I10</f>
        <v/>
      </c>
      <c r="F9" s="105"/>
      <c r="H9" s="117" t="s">
        <v>167</v>
      </c>
    </row>
    <row r="10" spans="1:8" x14ac:dyDescent="0.2">
      <c r="B10" s="92" t="s">
        <v>162</v>
      </c>
      <c r="C10" s="4">
        <f>CORRECCIÓN!D13</f>
        <v>0</v>
      </c>
      <c r="D10" s="104"/>
      <c r="E10" s="103" t="str">
        <f>CORRECCIÓN!I13</f>
        <v/>
      </c>
      <c r="F10" s="105"/>
      <c r="H10" s="117" t="s">
        <v>168</v>
      </c>
    </row>
    <row r="11" spans="1:8" x14ac:dyDescent="0.2">
      <c r="B11" s="93" t="s">
        <v>16</v>
      </c>
      <c r="C11" s="5">
        <f>CORRECCIÓN!D17</f>
        <v>0</v>
      </c>
      <c r="D11" s="107"/>
      <c r="E11" s="108"/>
      <c r="F11" s="109"/>
      <c r="H11" s="117" t="s">
        <v>169</v>
      </c>
    </row>
    <row r="12" spans="1:8" x14ac:dyDescent="0.2">
      <c r="B12" s="93" t="s">
        <v>18</v>
      </c>
      <c r="C12" s="5">
        <f>CORRECCIÓN!D19</f>
        <v>0</v>
      </c>
      <c r="D12" s="107"/>
      <c r="E12" s="108"/>
      <c r="F12" s="109"/>
    </row>
    <row r="13" spans="1:8" x14ac:dyDescent="0.2">
      <c r="B13" s="94" t="s">
        <v>144</v>
      </c>
      <c r="C13" s="81"/>
      <c r="D13" s="82"/>
      <c r="E13" s="98"/>
      <c r="F13" s="79"/>
    </row>
    <row r="14" spans="1:8" x14ac:dyDescent="0.2">
      <c r="B14" s="92" t="s">
        <v>4</v>
      </c>
      <c r="C14" s="4">
        <f>CORRECCIÓN!C5</f>
        <v>0</v>
      </c>
      <c r="D14" s="104"/>
      <c r="E14" s="103" t="str">
        <f>CORRECCIÓN!I5</f>
        <v/>
      </c>
      <c r="F14" s="105"/>
    </row>
    <row r="15" spans="1:8" x14ac:dyDescent="0.2">
      <c r="B15" s="92" t="s">
        <v>7</v>
      </c>
      <c r="C15" s="4">
        <f>CORRECCIÓN!E8</f>
        <v>0</v>
      </c>
      <c r="D15" s="104"/>
      <c r="E15" s="103" t="str">
        <f>CORRECCIÓN!I8</f>
        <v/>
      </c>
      <c r="F15" s="105"/>
    </row>
    <row r="16" spans="1:8" x14ac:dyDescent="0.2">
      <c r="B16" s="92" t="s">
        <v>11</v>
      </c>
      <c r="C16" s="4">
        <f>CORRECCIÓN!E12</f>
        <v>0</v>
      </c>
      <c r="D16" s="104"/>
      <c r="E16" s="103">
        <f>CORRECCIÓN!E12</f>
        <v>0</v>
      </c>
      <c r="F16" s="105"/>
    </row>
    <row r="17" spans="2:6" x14ac:dyDescent="0.2">
      <c r="B17" s="93" t="s">
        <v>14</v>
      </c>
      <c r="C17" s="5">
        <f>CORRECCIÓN!E15</f>
        <v>0</v>
      </c>
      <c r="D17" s="107"/>
      <c r="E17" s="108"/>
      <c r="F17" s="109"/>
    </row>
    <row r="18" spans="2:6" x14ac:dyDescent="0.2">
      <c r="B18" s="94" t="s">
        <v>145</v>
      </c>
      <c r="C18" s="81"/>
      <c r="D18" s="82"/>
      <c r="E18" s="97"/>
      <c r="F18" s="79"/>
    </row>
    <row r="19" spans="2:6" x14ac:dyDescent="0.2">
      <c r="B19" s="92" t="s">
        <v>6</v>
      </c>
      <c r="C19" s="4">
        <f>CORRECCIÓN!F7</f>
        <v>0</v>
      </c>
      <c r="D19" s="106"/>
      <c r="E19" s="103">
        <f>CORRECCIÓN!F7</f>
        <v>0</v>
      </c>
      <c r="F19" s="105"/>
    </row>
    <row r="20" spans="2:6" x14ac:dyDescent="0.2">
      <c r="B20" s="92" t="s">
        <v>10</v>
      </c>
      <c r="C20" s="4">
        <f>CORRECCIÓN!F11</f>
        <v>0</v>
      </c>
      <c r="D20" s="104"/>
      <c r="E20" s="103">
        <f>CORRECCIÓN!F11</f>
        <v>0</v>
      </c>
      <c r="F20" s="105"/>
    </row>
    <row r="21" spans="2:6" x14ac:dyDescent="0.2">
      <c r="B21" s="93" t="s">
        <v>17</v>
      </c>
      <c r="C21" s="5">
        <f>CORRECCIÓN!F18</f>
        <v>0</v>
      </c>
      <c r="D21" s="107"/>
      <c r="E21" s="108"/>
      <c r="F21" s="109"/>
    </row>
    <row r="22" spans="2:6" x14ac:dyDescent="0.2">
      <c r="B22" s="94" t="s">
        <v>146</v>
      </c>
      <c r="C22" s="81"/>
      <c r="D22" s="82"/>
      <c r="E22" s="98"/>
      <c r="F22" s="83"/>
    </row>
    <row r="23" spans="2:6" x14ac:dyDescent="0.2">
      <c r="B23" s="92" t="s">
        <v>8</v>
      </c>
      <c r="C23" s="4">
        <f>CORRECCIÓN!G9</f>
        <v>0</v>
      </c>
      <c r="D23" s="105"/>
      <c r="E23" s="103">
        <f>CORRECCIÓN!G9</f>
        <v>0</v>
      </c>
      <c r="F23" s="105"/>
    </row>
    <row r="24" spans="2:6" x14ac:dyDescent="0.2">
      <c r="B24" s="92" t="s">
        <v>13</v>
      </c>
      <c r="C24" s="4">
        <f>CORRECCIÓN!G14</f>
        <v>0</v>
      </c>
      <c r="D24" s="104"/>
      <c r="E24" s="103">
        <f>CORRECCIÓN!G14</f>
        <v>0</v>
      </c>
      <c r="F24" s="105"/>
    </row>
    <row r="25" spans="2:6" x14ac:dyDescent="0.2">
      <c r="B25" s="93" t="s">
        <v>15</v>
      </c>
      <c r="C25" s="5">
        <f>CORRECCIÓN!G16</f>
        <v>0</v>
      </c>
      <c r="D25" s="107"/>
      <c r="E25" s="108"/>
      <c r="F25" s="109"/>
    </row>
    <row r="26" spans="2:6" x14ac:dyDescent="0.2">
      <c r="B26" s="96" t="s">
        <v>165</v>
      </c>
      <c r="C26" s="110">
        <f>CORRECCIÓN!H20</f>
        <v>0</v>
      </c>
      <c r="D26" s="111"/>
      <c r="E26" s="112"/>
      <c r="F26" s="111"/>
    </row>
    <row r="29" spans="2:6" x14ac:dyDescent="0.2">
      <c r="B29" s="285" t="s">
        <v>147</v>
      </c>
      <c r="C29" s="285"/>
      <c r="D29" s="285"/>
      <c r="E29" s="285"/>
      <c r="F29" s="285"/>
    </row>
    <row r="31" spans="2:6" x14ac:dyDescent="0.2">
      <c r="B31" s="80" t="s">
        <v>151</v>
      </c>
      <c r="C31" s="113">
        <v>125</v>
      </c>
      <c r="D31" s="114">
        <v>120</v>
      </c>
      <c r="E31" s="88">
        <f>C31-D31</f>
        <v>5</v>
      </c>
      <c r="F31" s="88" t="str">
        <f>IF(E31&gt;23,"NO, continuar en 2b",IF(E31&lt;=24,"CIT es fiable"))</f>
        <v>CIT es fiable</v>
      </c>
    </row>
    <row r="32" spans="2:6" x14ac:dyDescent="0.2">
      <c r="B32" s="80" t="s">
        <v>148</v>
      </c>
      <c r="C32" s="80" t="s">
        <v>150</v>
      </c>
      <c r="D32" s="80" t="s">
        <v>149</v>
      </c>
      <c r="E32" s="80" t="s">
        <v>2</v>
      </c>
    </row>
    <row r="34" spans="2:9" ht="12.75" customHeight="1" x14ac:dyDescent="0.2">
      <c r="B34" s="289" t="s">
        <v>152</v>
      </c>
      <c r="C34" s="289"/>
      <c r="D34" s="289"/>
      <c r="E34" s="289"/>
      <c r="F34" s="289"/>
    </row>
    <row r="35" spans="2:9" x14ac:dyDescent="0.2">
      <c r="B35" s="289"/>
      <c r="C35" s="289"/>
      <c r="D35" s="289"/>
      <c r="E35" s="289"/>
      <c r="F35" s="289"/>
    </row>
    <row r="37" spans="2:9" x14ac:dyDescent="0.2">
      <c r="B37" s="113"/>
      <c r="C37" s="113">
        <f>CORRECCIÓN!D20</f>
        <v>0</v>
      </c>
      <c r="D37" s="113">
        <f>CORRECCIÓN!E20</f>
        <v>0</v>
      </c>
      <c r="E37" s="88">
        <f>C37-D37</f>
        <v>0</v>
      </c>
    </row>
    <row r="38" spans="2:9" x14ac:dyDescent="0.2">
      <c r="B38" s="118" t="s">
        <v>154</v>
      </c>
      <c r="C38" s="118" t="s">
        <v>155</v>
      </c>
      <c r="D38" s="118" t="s">
        <v>156</v>
      </c>
      <c r="E38" s="118" t="s">
        <v>2</v>
      </c>
    </row>
    <row r="40" spans="2:9" x14ac:dyDescent="0.2">
      <c r="B40" s="99" t="s">
        <v>157</v>
      </c>
      <c r="C40" s="290" t="s">
        <v>158</v>
      </c>
      <c r="D40" s="290"/>
      <c r="E40" s="290"/>
    </row>
    <row r="41" spans="2:9" x14ac:dyDescent="0.2">
      <c r="C41" s="290" t="s">
        <v>159</v>
      </c>
      <c r="D41" s="290"/>
      <c r="E41" s="290"/>
    </row>
    <row r="43" spans="2:9" ht="12.75" customHeight="1" x14ac:dyDescent="0.2">
      <c r="B43" s="283" t="s">
        <v>161</v>
      </c>
      <c r="C43" s="284"/>
      <c r="D43" s="284"/>
      <c r="E43" s="284"/>
      <c r="F43" s="284"/>
    </row>
    <row r="44" spans="2:9" x14ac:dyDescent="0.2">
      <c r="B44" s="283"/>
      <c r="C44" s="284"/>
      <c r="D44" s="284"/>
      <c r="E44" s="284"/>
      <c r="F44" s="284"/>
    </row>
    <row r="45" spans="2:9" x14ac:dyDescent="0.2">
      <c r="B45" s="101"/>
      <c r="C45" s="101"/>
      <c r="D45" s="101"/>
      <c r="E45" s="101"/>
    </row>
    <row r="46" spans="2:9" x14ac:dyDescent="0.2">
      <c r="B46" s="99">
        <f>CORRECCIÓN!D6</f>
        <v>0</v>
      </c>
      <c r="C46" s="99">
        <f>CORRECCIÓN!D10</f>
        <v>0</v>
      </c>
      <c r="D46" s="99">
        <f>CORRECCIÓN!D13</f>
        <v>0</v>
      </c>
      <c r="E46" s="99">
        <f>CORRECCIÓN!E5</f>
        <v>0</v>
      </c>
      <c r="F46" s="99">
        <f>CORRECCIÓN!E8</f>
        <v>0</v>
      </c>
      <c r="G46" s="99">
        <f>CORRECCIÓN!E12</f>
        <v>0</v>
      </c>
      <c r="H46" s="99">
        <f>(B46+C46+D46+E46+F46+G46)</f>
        <v>0</v>
      </c>
      <c r="I46" s="99"/>
    </row>
    <row r="47" spans="2:9" x14ac:dyDescent="0.2">
      <c r="B47" s="100" t="s">
        <v>32</v>
      </c>
      <c r="C47" s="100" t="s">
        <v>36</v>
      </c>
      <c r="D47" s="100" t="s">
        <v>33</v>
      </c>
      <c r="E47" s="100" t="s">
        <v>31</v>
      </c>
      <c r="F47" s="100" t="s">
        <v>34</v>
      </c>
      <c r="G47" s="100" t="s">
        <v>37</v>
      </c>
      <c r="H47" s="100" t="s">
        <v>160</v>
      </c>
      <c r="I47" s="100" t="s">
        <v>137</v>
      </c>
    </row>
    <row r="79" spans="2:7" x14ac:dyDescent="0.2">
      <c r="B79" s="40"/>
      <c r="C79" s="40"/>
      <c r="D79" s="40"/>
      <c r="E79" s="40"/>
      <c r="F79" s="84"/>
      <c r="G79" s="84"/>
    </row>
    <row r="80" spans="2:7" x14ac:dyDescent="0.2">
      <c r="B80" s="40"/>
      <c r="C80" s="40"/>
      <c r="D80" s="40"/>
      <c r="E80" s="40"/>
      <c r="F80" s="84"/>
      <c r="G80" s="84"/>
    </row>
    <row r="81" spans="2:7" x14ac:dyDescent="0.2">
      <c r="B81" s="85"/>
      <c r="C81" s="86"/>
      <c r="D81" s="87"/>
      <c r="E81" s="40"/>
      <c r="F81" s="84"/>
      <c r="G81" s="84"/>
    </row>
    <row r="82" spans="2:7" x14ac:dyDescent="0.2">
      <c r="B82" s="85"/>
      <c r="C82" s="86"/>
      <c r="D82" s="87"/>
      <c r="E82" s="40"/>
      <c r="F82" s="84"/>
      <c r="G82" s="84"/>
    </row>
    <row r="83" spans="2:7" x14ac:dyDescent="0.2">
      <c r="B83" s="85"/>
      <c r="C83" s="86"/>
      <c r="D83" s="87"/>
      <c r="E83" s="40"/>
      <c r="F83" s="84"/>
      <c r="G83" s="84"/>
    </row>
    <row r="84" spans="2:7" x14ac:dyDescent="0.2">
      <c r="B84" s="85"/>
      <c r="C84" s="86"/>
      <c r="D84" s="87"/>
      <c r="E84" s="40"/>
      <c r="F84" s="84"/>
      <c r="G84" s="84"/>
    </row>
    <row r="85" spans="2:7" x14ac:dyDescent="0.2">
      <c r="B85" s="85"/>
      <c r="C85" s="86"/>
      <c r="D85" s="87"/>
      <c r="E85" s="40"/>
      <c r="F85" s="84"/>
      <c r="G85" s="84"/>
    </row>
    <row r="86" spans="2:7" x14ac:dyDescent="0.2">
      <c r="B86" s="85"/>
      <c r="C86" s="86"/>
      <c r="D86" s="87"/>
      <c r="E86" s="40"/>
      <c r="F86" s="84"/>
      <c r="G86" s="84"/>
    </row>
    <row r="87" spans="2:7" x14ac:dyDescent="0.2">
      <c r="B87" s="85"/>
      <c r="C87" s="86"/>
      <c r="D87" s="87"/>
      <c r="E87" s="40"/>
      <c r="F87" s="84"/>
      <c r="G87" s="84"/>
    </row>
    <row r="88" spans="2:7" x14ac:dyDescent="0.2">
      <c r="B88" s="85"/>
      <c r="C88" s="86"/>
      <c r="D88" s="87"/>
      <c r="E88" s="40"/>
      <c r="F88" s="84"/>
      <c r="G88" s="84"/>
    </row>
    <row r="89" spans="2:7" x14ac:dyDescent="0.2">
      <c r="B89" s="85"/>
      <c r="C89" s="86"/>
      <c r="D89" s="87"/>
      <c r="E89" s="40"/>
      <c r="F89" s="84"/>
      <c r="G89" s="84"/>
    </row>
    <row r="90" spans="2:7" x14ac:dyDescent="0.2">
      <c r="B90" s="85"/>
      <c r="C90" s="86"/>
      <c r="D90" s="87"/>
      <c r="E90" s="40"/>
      <c r="F90" s="84"/>
      <c r="G90" s="84"/>
    </row>
    <row r="91" spans="2:7" x14ac:dyDescent="0.2">
      <c r="B91" s="40"/>
      <c r="C91" s="40"/>
      <c r="D91" s="40"/>
      <c r="E91" s="40"/>
      <c r="F91" s="84"/>
      <c r="G91" s="84"/>
    </row>
    <row r="92" spans="2:7" x14ac:dyDescent="0.2">
      <c r="B92" s="40"/>
      <c r="C92" s="40"/>
      <c r="D92" s="40"/>
      <c r="E92" s="40"/>
      <c r="F92" s="84"/>
      <c r="G92" s="84"/>
    </row>
    <row r="93" spans="2:7" x14ac:dyDescent="0.2">
      <c r="B93" s="40"/>
      <c r="C93" s="40"/>
      <c r="D93" s="40"/>
      <c r="E93" s="40"/>
      <c r="F93" s="84"/>
      <c r="G93" s="84"/>
    </row>
    <row r="94" spans="2:7" x14ac:dyDescent="0.2">
      <c r="B94" s="84"/>
      <c r="C94" s="84"/>
      <c r="D94" s="84"/>
      <c r="E94" s="84"/>
      <c r="F94" s="84"/>
      <c r="G94" s="84"/>
    </row>
  </sheetData>
  <mergeCells count="7">
    <mergeCell ref="B43:F44"/>
    <mergeCell ref="B29:F29"/>
    <mergeCell ref="A1:C1"/>
    <mergeCell ref="B4:F4"/>
    <mergeCell ref="B34:F35"/>
    <mergeCell ref="C40:E40"/>
    <mergeCell ref="C41:E4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P6"/>
  <sheetViews>
    <sheetView workbookViewId="0">
      <selection activeCell="G12" sqref="G12"/>
    </sheetView>
  </sheetViews>
  <sheetFormatPr baseColWidth="10" defaultRowHeight="12.75" x14ac:dyDescent="0.2"/>
  <cols>
    <col min="1" max="1" width="20" bestFit="1" customWidth="1"/>
    <col min="2" max="2" width="8.7109375" bestFit="1" customWidth="1"/>
    <col min="3" max="3" width="11.7109375" bestFit="1" customWidth="1"/>
    <col min="4" max="4" width="7.5703125" bestFit="1" customWidth="1"/>
    <col min="5" max="5" width="11.5703125" bestFit="1" customWidth="1"/>
    <col min="6" max="6" width="8.28515625" bestFit="1" customWidth="1"/>
    <col min="7" max="7" width="11.7109375" bestFit="1" customWidth="1"/>
    <col min="8" max="8" width="16.42578125" bestFit="1" customWidth="1"/>
    <col min="9" max="9" width="9.28515625" bestFit="1" customWidth="1"/>
    <col min="10" max="10" width="12.28515625" bestFit="1" customWidth="1"/>
    <col min="11" max="11" width="20" bestFit="1" customWidth="1"/>
    <col min="12" max="12" width="18.42578125" bestFit="1" customWidth="1"/>
    <col min="13" max="13" width="12.140625" bestFit="1" customWidth="1"/>
    <col min="14" max="14" width="11.7109375" bestFit="1" customWidth="1"/>
    <col min="16" max="16" width="14" bestFit="1" customWidth="1"/>
  </cols>
  <sheetData>
    <row r="6" spans="1:16" x14ac:dyDescent="0.2">
      <c r="A6" s="142" t="s">
        <v>38</v>
      </c>
      <c r="B6" s="131" t="s">
        <v>179</v>
      </c>
      <c r="C6" s="131" t="s">
        <v>181</v>
      </c>
      <c r="D6" s="141" t="s">
        <v>180</v>
      </c>
      <c r="E6" s="131" t="s">
        <v>182</v>
      </c>
      <c r="F6" s="134" t="s">
        <v>184</v>
      </c>
      <c r="G6" s="131" t="s">
        <v>185</v>
      </c>
      <c r="H6" s="134" t="s">
        <v>186</v>
      </c>
      <c r="I6" s="131" t="s">
        <v>187</v>
      </c>
      <c r="J6" s="131" t="s">
        <v>188</v>
      </c>
      <c r="K6" s="134" t="s">
        <v>190</v>
      </c>
      <c r="L6" s="131" t="s">
        <v>191</v>
      </c>
      <c r="M6" s="134" t="s">
        <v>189</v>
      </c>
      <c r="N6" s="131" t="s">
        <v>192</v>
      </c>
      <c r="O6" s="134" t="s">
        <v>193</v>
      </c>
      <c r="P6" s="131" t="s">
        <v>194</v>
      </c>
    </row>
  </sheetData>
  <pageMargins left="0.7" right="0.7" top="0.75" bottom="0.75" header="0.3" footer="0.3"/>
  <pageSetup paperSize="9" orientation="portrait" horizontalDpi="300" verticalDpi="30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32" sqref="F32"/>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CORRECCIÓN</vt:lpstr>
      <vt:lpstr>GRAFICAS</vt:lpstr>
      <vt:lpstr>Grupos Especiales</vt:lpstr>
      <vt:lpstr>Puntajes---</vt:lpstr>
      <vt:lpstr>SUPERDOTACIÓN</vt:lpstr>
      <vt:lpstr>INTERPRETACIÓN</vt:lpstr>
      <vt:lpstr>ADMINISTRACIÓN</vt:lpstr>
      <vt:lpstr>Hoja1</vt:lpstr>
      <vt:lpstr>Hoja2</vt:lpstr>
    </vt:vector>
  </TitlesOfParts>
  <Company>Dark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Corrección del WISC-IV</dc:title>
  <dc:creator>MANUEL GARCIA PADILLA</dc:creator>
  <cp:lastModifiedBy>Manuel Garcia</cp:lastModifiedBy>
  <cp:lastPrinted>2013-04-02T14:36:29Z</cp:lastPrinted>
  <dcterms:created xsi:type="dcterms:W3CDTF">2013-03-07T08:12:46Z</dcterms:created>
  <dcterms:modified xsi:type="dcterms:W3CDTF">2013-11-16T11:53:59Z</dcterms:modified>
</cp:coreProperties>
</file>